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17940" windowHeight="7650" firstSheet="5" activeTab="8"/>
  </bookViews>
  <sheets>
    <sheet name="Зарплата за октябрь" sheetId="1" r:id="rId1"/>
    <sheet name="Зарплата за ноябрь" sheetId="2" r:id="rId2"/>
    <sheet name="Зарплата за декабрь" sheetId="3" r:id="rId3"/>
    <sheet name="Ведомость начисления зп за 4 кв" sheetId="4" r:id="rId4"/>
    <sheet name="Промежуточные итоги" sheetId="5" r:id="rId5"/>
    <sheet name="сам.раб № 3" sheetId="6" r:id="rId6"/>
    <sheet name="суммирование расходов на канц.т" sheetId="7" r:id="rId7"/>
    <sheet name="Табель посещаемости" sheetId="8" r:id="rId8"/>
    <sheet name="Оплата за обучение" sheetId="9" r:id="rId9"/>
    <sheet name="Лист7" sheetId="10" r:id="rId10"/>
  </sheets>
  <definedNames>
    <definedName name="_xlnm._FilterDatabase" localSheetId="4" hidden="1">'Промежуточные итоги'!$A$3:$F$20</definedName>
  </definedNames>
  <calcPr calcId="124519"/>
</workbook>
</file>

<file path=xl/calcChain.xml><?xml version="1.0" encoding="utf-8"?>
<calcChain xmlns="http://schemas.openxmlformats.org/spreadsheetml/2006/main">
  <c r="AI4" i="8"/>
  <c r="AI5"/>
  <c r="AI6"/>
  <c r="AI7"/>
  <c r="AI8"/>
  <c r="AI9"/>
  <c r="AI10"/>
  <c r="AI11"/>
  <c r="AI12"/>
  <c r="AI13"/>
  <c r="AI14"/>
  <c r="AI3"/>
  <c r="AH4"/>
  <c r="AH5"/>
  <c r="AH6"/>
  <c r="AH7"/>
  <c r="AH8"/>
  <c r="AH9"/>
  <c r="AH10"/>
  <c r="AH11"/>
  <c r="AH12"/>
  <c r="AH13"/>
  <c r="AH14"/>
  <c r="AH3"/>
  <c r="AG4"/>
  <c r="AG5"/>
  <c r="AG6"/>
  <c r="AG7"/>
  <c r="AG8"/>
  <c r="AG9"/>
  <c r="AG10"/>
  <c r="AG11"/>
  <c r="AG12"/>
  <c r="AG13"/>
  <c r="AG14"/>
  <c r="AG3"/>
  <c r="C19" i="7" l="1"/>
  <c r="C20"/>
  <c r="C21"/>
  <c r="C22"/>
  <c r="C23"/>
  <c r="C18"/>
  <c r="E5"/>
  <c r="E6"/>
  <c r="E7"/>
  <c r="E8"/>
  <c r="E9"/>
  <c r="E10"/>
  <c r="E11"/>
  <c r="E12"/>
  <c r="E13"/>
  <c r="E14"/>
  <c r="E15"/>
  <c r="E4"/>
  <c r="B21" i="6"/>
  <c r="C20"/>
  <c r="D20"/>
  <c r="E20"/>
  <c r="B20"/>
  <c r="C19"/>
  <c r="D19"/>
  <c r="E19"/>
  <c r="B19"/>
  <c r="C18"/>
  <c r="D18"/>
  <c r="E18"/>
  <c r="B18"/>
  <c r="C17"/>
  <c r="D17"/>
  <c r="E17"/>
  <c r="B17"/>
  <c r="E5"/>
  <c r="E6"/>
  <c r="E7"/>
  <c r="E8"/>
  <c r="E9"/>
  <c r="E10"/>
  <c r="E11"/>
  <c r="E12"/>
  <c r="E13"/>
  <c r="E14"/>
  <c r="E15"/>
  <c r="E4"/>
  <c r="F22" i="5"/>
  <c r="E22"/>
  <c r="D22"/>
  <c r="F21"/>
  <c r="E21"/>
  <c r="D21"/>
  <c r="F14"/>
  <c r="E14"/>
  <c r="D14"/>
  <c r="F8"/>
  <c r="E8"/>
  <c r="D8"/>
  <c r="E19" i="3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F5" s="1"/>
  <c r="C23" i="2"/>
  <c r="C22"/>
  <c r="C21"/>
  <c r="F6" i="3" l="1"/>
  <c r="F7"/>
  <c r="F8"/>
  <c r="G8" s="1"/>
  <c r="H8" s="1"/>
  <c r="F9"/>
  <c r="F10"/>
  <c r="F11"/>
  <c r="F12"/>
  <c r="F13"/>
  <c r="F14"/>
  <c r="F15"/>
  <c r="F16"/>
  <c r="F17"/>
  <c r="F18"/>
  <c r="F19"/>
  <c r="G6"/>
  <c r="H6" s="1"/>
  <c r="G5"/>
  <c r="H5" s="1"/>
  <c r="G7"/>
  <c r="H7" s="1"/>
  <c r="H9"/>
  <c r="G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H19"/>
  <c r="G19"/>
  <c r="H6" i="2"/>
  <c r="H7"/>
  <c r="H8"/>
  <c r="H9"/>
  <c r="H10"/>
  <c r="H11"/>
  <c r="H12"/>
  <c r="H13"/>
  <c r="H14"/>
  <c r="H15"/>
  <c r="H16"/>
  <c r="H17"/>
  <c r="H18"/>
  <c r="H19"/>
  <c r="H5"/>
  <c r="G6"/>
  <c r="G7"/>
  <c r="G8"/>
  <c r="G9"/>
  <c r="G10"/>
  <c r="G11"/>
  <c r="G12"/>
  <c r="G13"/>
  <c r="G14"/>
  <c r="G15"/>
  <c r="G16"/>
  <c r="G17"/>
  <c r="G18"/>
  <c r="G19"/>
  <c r="G5"/>
  <c r="F6"/>
  <c r="F7"/>
  <c r="F8"/>
  <c r="F9"/>
  <c r="F10"/>
  <c r="F11"/>
  <c r="F12"/>
  <c r="F13"/>
  <c r="F14"/>
  <c r="F15"/>
  <c r="F16"/>
  <c r="F17"/>
  <c r="F18"/>
  <c r="F19"/>
  <c r="F5"/>
  <c r="E6"/>
  <c r="E7"/>
  <c r="E8"/>
  <c r="E9"/>
  <c r="E10"/>
  <c r="E11"/>
  <c r="E12"/>
  <c r="E13"/>
  <c r="E14"/>
  <c r="E15"/>
  <c r="E16"/>
  <c r="E17"/>
  <c r="E18"/>
  <c r="E19"/>
  <c r="E5"/>
  <c r="D6"/>
  <c r="D7"/>
  <c r="D8"/>
  <c r="D9"/>
  <c r="D10"/>
  <c r="D11"/>
  <c r="D12"/>
  <c r="D13"/>
  <c r="D14"/>
  <c r="D15"/>
  <c r="D16"/>
  <c r="D17"/>
  <c r="D18"/>
  <c r="D19"/>
  <c r="D5"/>
  <c r="C22" i="1"/>
  <c r="C21"/>
  <c r="C20"/>
  <c r="E18"/>
  <c r="D7"/>
  <c r="E7" s="1"/>
  <c r="D12"/>
  <c r="E12" s="1"/>
  <c r="D16"/>
  <c r="E16" s="1"/>
  <c r="D4"/>
  <c r="E4" s="1"/>
  <c r="D10"/>
  <c r="E10" s="1"/>
  <c r="D8"/>
  <c r="E8" s="1"/>
  <c r="D13"/>
  <c r="E13" s="1"/>
  <c r="D6"/>
  <c r="E6" s="1"/>
  <c r="D14"/>
  <c r="E14" s="1"/>
  <c r="D5"/>
  <c r="E5" s="1"/>
  <c r="D17"/>
  <c r="E17" s="1"/>
  <c r="D15"/>
  <c r="E15" s="1"/>
  <c r="D11"/>
  <c r="E11" s="1"/>
  <c r="D18"/>
  <c r="D9"/>
  <c r="E9" s="1"/>
  <c r="C22" i="3" l="1"/>
  <c r="C23"/>
  <c r="C21"/>
  <c r="F15" i="1"/>
  <c r="G15" s="1"/>
  <c r="F5"/>
  <c r="G5" s="1"/>
  <c r="F8"/>
  <c r="G8" s="1"/>
  <c r="F4"/>
  <c r="G4" s="1"/>
  <c r="F12"/>
  <c r="G12" s="1"/>
  <c r="G6"/>
  <c r="F6"/>
  <c r="F9"/>
  <c r="G9" s="1"/>
  <c r="F11"/>
  <c r="G11" s="1"/>
  <c r="F17"/>
  <c r="G17" s="1"/>
  <c r="F14"/>
  <c r="G14" s="1"/>
  <c r="F13"/>
  <c r="G13" s="1"/>
  <c r="F10"/>
  <c r="G10" s="1"/>
  <c r="F16"/>
  <c r="G16" s="1"/>
  <c r="F7"/>
  <c r="G7" s="1"/>
  <c r="F18"/>
  <c r="G18" s="1"/>
</calcChain>
</file>

<file path=xl/sharedStrings.xml><?xml version="1.0" encoding="utf-8"?>
<sst xmlns="http://schemas.openxmlformats.org/spreadsheetml/2006/main" count="425" uniqueCount="100">
  <si>
    <t>СОЗДАНИЕ ЭЛЕКТРОННОЙ КНИГИ</t>
  </si>
  <si>
    <t>Ф.И.О.</t>
  </si>
  <si>
    <t>Оклад (руб.)</t>
  </si>
  <si>
    <t>Премия (руб.)</t>
  </si>
  <si>
    <t>Всего начислено (руб.)</t>
  </si>
  <si>
    <t>Удержания (руб)</t>
  </si>
  <si>
    <t>К выдаче (в руб.)</t>
  </si>
  <si>
    <t>Петров И.Л.</t>
  </si>
  <si>
    <t>Иванов И.Г.</t>
  </si>
  <si>
    <t>Степанов А.Ш.</t>
  </si>
  <si>
    <t>Шорохов С.М.</t>
  </si>
  <si>
    <t>Галкин В. Ж.</t>
  </si>
  <si>
    <t>Портнов М.Т.</t>
  </si>
  <si>
    <t>Орлов Н.Н.</t>
  </si>
  <si>
    <t>Степкина А.В.</t>
  </si>
  <si>
    <t>Жарова Г.А.</t>
  </si>
  <si>
    <t>Стольникова О.Д.</t>
  </si>
  <si>
    <t>Дрынкина С.С.</t>
  </si>
  <si>
    <t>Шпаро Н.Г.</t>
  </si>
  <si>
    <t>Шакшин Р.Н.</t>
  </si>
  <si>
    <t>Стелков Р.Х.</t>
  </si>
  <si>
    <t>Всего:</t>
  </si>
  <si>
    <t>Максимальный доход:</t>
  </si>
  <si>
    <t>Минимальный доход:</t>
  </si>
  <si>
    <t>Средний доход:</t>
  </si>
  <si>
    <t>Табель-ный номер</t>
  </si>
  <si>
    <t xml:space="preserve">ВЕДОМОСТЬ НАЧИСЛЕНИЯ ЗАРАБОТНОЙ ПЛАТЫ </t>
  </si>
  <si>
    <t>Доплата</t>
  </si>
  <si>
    <t>за ноябрь 2017 года</t>
  </si>
  <si>
    <t>за декабрь 2017 года</t>
  </si>
  <si>
    <t xml:space="preserve">К выдаче </t>
  </si>
  <si>
    <t>Удержания в (руб)</t>
  </si>
  <si>
    <t>Всего начислено (в руб.)</t>
  </si>
  <si>
    <t>Подразделение</t>
  </si>
  <si>
    <t>Отдел менеджера</t>
  </si>
  <si>
    <t>Отдел реализации</t>
  </si>
  <si>
    <t>Бухгалтерия</t>
  </si>
  <si>
    <t xml:space="preserve">                           ВЕДОМОСТЬ НАЧИСЛЕНИЯ ЗАРАБОТНОЙ ПЛАТЫ </t>
  </si>
  <si>
    <t xml:space="preserve">                                                    за 4 квартал 2017 года</t>
  </si>
  <si>
    <t>Общий итог</t>
  </si>
  <si>
    <t xml:space="preserve"> Бухгалтерия  Итог</t>
  </si>
  <si>
    <t xml:space="preserve"> Отдел менеджера  Итог</t>
  </si>
  <si>
    <t xml:space="preserve"> Отдел реализации  Итог</t>
  </si>
  <si>
    <t>Количество осадков (мм)</t>
  </si>
  <si>
    <t>Месяцы</t>
  </si>
  <si>
    <t>за три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</si>
  <si>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</si>
  <si>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</si>
  <si>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</si>
  <si>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</si>
  <si>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</si>
  <si>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</si>
  <si>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</si>
  <si>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</si>
  <si>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</si>
  <si>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</si>
  <si>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</si>
  <si>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</si>
  <si>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Самостоятельная работа № 3</t>
  </si>
  <si>
    <t>суммарно</t>
  </si>
  <si>
    <t>максимум</t>
  </si>
  <si>
    <t>минимум</t>
  </si>
  <si>
    <t>среднемесячное</t>
  </si>
  <si>
    <t>Кол-во засушливых месяцев</t>
  </si>
  <si>
    <t>Суммирование расходов на канцтовары</t>
  </si>
  <si>
    <t>Дата</t>
  </si>
  <si>
    <t>Наименование</t>
  </si>
  <si>
    <t>Количество</t>
  </si>
  <si>
    <t>Цена</t>
  </si>
  <si>
    <t>Итого</t>
  </si>
  <si>
    <t>Карандаш</t>
  </si>
  <si>
    <t>Ручка</t>
  </si>
  <si>
    <t>Степлер</t>
  </si>
  <si>
    <t>Накопитель для бумаг</t>
  </si>
  <si>
    <t>Ластик</t>
  </si>
  <si>
    <t>Компакт-диск</t>
  </si>
  <si>
    <t>Дискета</t>
  </si>
  <si>
    <t>Табель посещаемости</t>
  </si>
  <si>
    <t>Антонов</t>
  </si>
  <si>
    <t>Васильев</t>
  </si>
  <si>
    <t>Иванов</t>
  </si>
  <si>
    <t>Матрешкин</t>
  </si>
  <si>
    <t>Орлова</t>
  </si>
  <si>
    <t>Петров</t>
  </si>
  <si>
    <t>Петрова</t>
  </si>
  <si>
    <t>Плюшкин</t>
  </si>
  <si>
    <t>Прошкин</t>
  </si>
  <si>
    <t>Савельева</t>
  </si>
  <si>
    <t>Санина</t>
  </si>
  <si>
    <t>Сидоров</t>
  </si>
  <si>
    <t>Рабочий день</t>
  </si>
  <si>
    <t>Больничный</t>
  </si>
  <si>
    <t>Не посещал</t>
  </si>
  <si>
    <t>В</t>
  </si>
  <si>
    <t>н</t>
  </si>
  <si>
    <t>б</t>
  </si>
  <si>
    <t>Оплата за обучение</t>
  </si>
  <si>
    <t xml:space="preserve">Оплата </t>
  </si>
  <si>
    <t>Оплата за больнияный</t>
  </si>
  <si>
    <t>Удержано за пропуски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</si>
</sst>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 ;\-#,##0.00\ "/>
    <numFmt numFmtId="167" formatCode="_-* #,##0_р_._-;\-* #,##0_р_._-;_-* &quot;-&quot;??_р_._-;_-@_-"/>
    <numFmt numFmtId="170" formatCode="#,##0.00&quot;р.&quot;"/>
  </numFmts>
  <fonts count="5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1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0" xfId="0" applyNumberFormat="1"/>
    <xf numFmtId="9" fontId="2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2" xfId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167" fontId="0" fillId="0" borderId="2" xfId="1" applyNumberFormat="1" applyFont="1" applyBorder="1"/>
    <xf numFmtId="0" fontId="0" fillId="0" borderId="0" xfId="0" applyAlignment="1">
      <alignment horizontal="left"/>
    </xf>
    <xf numFmtId="167" fontId="0" fillId="0" borderId="2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2" xfId="0" applyNumberFormat="1" applyBorder="1"/>
    <xf numFmtId="0" fontId="4" fillId="0" borderId="0" xfId="0" applyFont="1" applyAlignment="1">
      <alignment horizontal="center"/>
    </xf>
    <xf numFmtId="14" fontId="0" fillId="0" borderId="2" xfId="0" applyNumberFormat="1" applyBorder="1"/>
    <xf numFmtId="17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3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/>
          <a:lstStyle/>
          <a:p>
            <a:pPr>
              <a:defRPr/>
            </a:pPr>
            <a:r>
              <a:rPr lang="ru-RU"/>
              <a:t>Ведомость начисления зарплаты за декабрь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'Зарплата за декабрь'!$C$3</c:f>
              <c:strCache>
                <c:ptCount val="1"/>
                <c:pt idx="0">
                  <c:v>Оклад (руб.)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декабрь'!$C$4:$C$18</c:f>
              <c:numCache>
                <c:formatCode>_-* #,##0_р_._-;\-* #,##0_р_._-;_-* "-"??_р_._-;_-@_-</c:formatCode>
                <c:ptCount val="15"/>
                <c:pt idx="1">
                  <c:v>5900</c:v>
                </c:pt>
                <c:pt idx="2">
                  <c:v>8000</c:v>
                </c:pt>
                <c:pt idx="3">
                  <c:v>7300</c:v>
                </c:pt>
                <c:pt idx="4">
                  <c:v>4850</c:v>
                </c:pt>
                <c:pt idx="5">
                  <c:v>6600</c:v>
                </c:pt>
                <c:pt idx="6">
                  <c:v>4500</c:v>
                </c:pt>
                <c:pt idx="7">
                  <c:v>6250</c:v>
                </c:pt>
                <c:pt idx="8">
                  <c:v>9050</c:v>
                </c:pt>
                <c:pt idx="9">
                  <c:v>5200</c:v>
                </c:pt>
                <c:pt idx="10">
                  <c:v>6950</c:v>
                </c:pt>
                <c:pt idx="11">
                  <c:v>7650</c:v>
                </c:pt>
                <c:pt idx="12">
                  <c:v>8700</c:v>
                </c:pt>
                <c:pt idx="13">
                  <c:v>5550</c:v>
                </c:pt>
                <c:pt idx="14">
                  <c:v>8350</c:v>
                </c:pt>
              </c:numCache>
            </c:numRef>
          </c:val>
        </c:ser>
        <c:ser>
          <c:idx val="1"/>
          <c:order val="1"/>
          <c:tx>
            <c:strRef>
              <c:f>'Зарплата за декабрь'!$D$3</c:f>
              <c:strCache>
                <c:ptCount val="1"/>
                <c:pt idx="0">
                  <c:v>Премия (руб.)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декабрь'!$D$4:$D$18</c:f>
              <c:numCache>
                <c:formatCode>_-* #,##0.00_р_._-;\-* #,##0.00_р_._-;_-* "-"??_р_._-;_-@_-</c:formatCode>
                <c:ptCount val="15"/>
                <c:pt idx="0" formatCode="0%">
                  <c:v>0.46</c:v>
                </c:pt>
                <c:pt idx="1">
                  <c:v>2714</c:v>
                </c:pt>
                <c:pt idx="2">
                  <c:v>3680</c:v>
                </c:pt>
                <c:pt idx="3">
                  <c:v>3358</c:v>
                </c:pt>
                <c:pt idx="4">
                  <c:v>2231</c:v>
                </c:pt>
                <c:pt idx="5">
                  <c:v>3036</c:v>
                </c:pt>
                <c:pt idx="6">
                  <c:v>2070</c:v>
                </c:pt>
                <c:pt idx="7">
                  <c:v>2875</c:v>
                </c:pt>
                <c:pt idx="8">
                  <c:v>4163</c:v>
                </c:pt>
                <c:pt idx="9">
                  <c:v>2392</c:v>
                </c:pt>
                <c:pt idx="10">
                  <c:v>3197</c:v>
                </c:pt>
                <c:pt idx="11">
                  <c:v>3519</c:v>
                </c:pt>
                <c:pt idx="12">
                  <c:v>4002</c:v>
                </c:pt>
                <c:pt idx="13">
                  <c:v>2553</c:v>
                </c:pt>
                <c:pt idx="14">
                  <c:v>3841</c:v>
                </c:pt>
              </c:numCache>
            </c:numRef>
          </c:val>
        </c:ser>
        <c:ser>
          <c:idx val="2"/>
          <c:order val="2"/>
          <c:tx>
            <c:strRef>
              <c:f>'Зарплата за декабрь'!$E$3</c:f>
              <c:strCache>
                <c:ptCount val="1"/>
                <c:pt idx="0">
                  <c:v>Доплата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декабрь'!$E$4:$E$18</c:f>
              <c:numCache>
                <c:formatCode>_-* #,##0.00_р_._-;\-* #,##0.00_р_._-;_-* "-"??_р_._-;_-@_-</c:formatCode>
                <c:ptCount val="15"/>
                <c:pt idx="0" formatCode="0%">
                  <c:v>0.08</c:v>
                </c:pt>
                <c:pt idx="1">
                  <c:v>472</c:v>
                </c:pt>
                <c:pt idx="2">
                  <c:v>640</c:v>
                </c:pt>
                <c:pt idx="3">
                  <c:v>584</c:v>
                </c:pt>
                <c:pt idx="4">
                  <c:v>388</c:v>
                </c:pt>
                <c:pt idx="5">
                  <c:v>528</c:v>
                </c:pt>
                <c:pt idx="6">
                  <c:v>360</c:v>
                </c:pt>
                <c:pt idx="7">
                  <c:v>500</c:v>
                </c:pt>
                <c:pt idx="8">
                  <c:v>724</c:v>
                </c:pt>
                <c:pt idx="9">
                  <c:v>416</c:v>
                </c:pt>
                <c:pt idx="10">
                  <c:v>556</c:v>
                </c:pt>
                <c:pt idx="11">
                  <c:v>612</c:v>
                </c:pt>
                <c:pt idx="12">
                  <c:v>696</c:v>
                </c:pt>
                <c:pt idx="13">
                  <c:v>444</c:v>
                </c:pt>
                <c:pt idx="14">
                  <c:v>668</c:v>
                </c:pt>
              </c:numCache>
            </c:numRef>
          </c:val>
        </c:ser>
        <c:ser>
          <c:idx val="3"/>
          <c:order val="3"/>
          <c:tx>
            <c:strRef>
              <c:f>'Зарплата за декабрь'!$F$3</c:f>
              <c:strCache>
                <c:ptCount val="1"/>
                <c:pt idx="0">
                  <c:v>Всего начислено (руб.)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декабрь'!$F$4:$F$18</c:f>
              <c:numCache>
                <c:formatCode>_-* #,##0.00_р_._-;\-* #,##0.00_р_._-;_-* "-"??_р_._-;_-@_-</c:formatCode>
                <c:ptCount val="15"/>
                <c:pt idx="1">
                  <c:v>9086</c:v>
                </c:pt>
                <c:pt idx="2">
                  <c:v>12320</c:v>
                </c:pt>
                <c:pt idx="3">
                  <c:v>11242</c:v>
                </c:pt>
                <c:pt idx="4">
                  <c:v>7469</c:v>
                </c:pt>
                <c:pt idx="5">
                  <c:v>10164</c:v>
                </c:pt>
                <c:pt idx="6">
                  <c:v>6930</c:v>
                </c:pt>
                <c:pt idx="7">
                  <c:v>9625</c:v>
                </c:pt>
                <c:pt idx="8">
                  <c:v>13937</c:v>
                </c:pt>
                <c:pt idx="9">
                  <c:v>8008</c:v>
                </c:pt>
                <c:pt idx="10">
                  <c:v>10703</c:v>
                </c:pt>
                <c:pt idx="11">
                  <c:v>11781</c:v>
                </c:pt>
                <c:pt idx="12">
                  <c:v>13398</c:v>
                </c:pt>
                <c:pt idx="13">
                  <c:v>8547</c:v>
                </c:pt>
                <c:pt idx="14">
                  <c:v>12859</c:v>
                </c:pt>
              </c:numCache>
            </c:numRef>
          </c:val>
        </c:ser>
        <c:ser>
          <c:idx val="4"/>
          <c:order val="4"/>
          <c:tx>
            <c:strRef>
              <c:f>'Зарплата за декабрь'!$G$3</c:f>
              <c:strCache>
                <c:ptCount val="1"/>
                <c:pt idx="0">
                  <c:v>Удержания (руб)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декабрь'!$G$4:$G$18</c:f>
              <c:numCache>
                <c:formatCode>_-* #,##0.00_р_._-;\-* #,##0.00_р_._-;_-* "-"??_р_._-;_-@_-</c:formatCode>
                <c:ptCount val="15"/>
                <c:pt idx="0" formatCode="0%">
                  <c:v>0.13</c:v>
                </c:pt>
                <c:pt idx="1">
                  <c:v>1181.18</c:v>
                </c:pt>
                <c:pt idx="2">
                  <c:v>1601.6000000000001</c:v>
                </c:pt>
                <c:pt idx="3">
                  <c:v>1461.46</c:v>
                </c:pt>
                <c:pt idx="4">
                  <c:v>970.97</c:v>
                </c:pt>
                <c:pt idx="5">
                  <c:v>1321.32</c:v>
                </c:pt>
                <c:pt idx="6">
                  <c:v>900.9</c:v>
                </c:pt>
                <c:pt idx="7">
                  <c:v>1251.25</c:v>
                </c:pt>
                <c:pt idx="8">
                  <c:v>1811.8100000000002</c:v>
                </c:pt>
                <c:pt idx="9">
                  <c:v>1041.04</c:v>
                </c:pt>
                <c:pt idx="10">
                  <c:v>1391.39</c:v>
                </c:pt>
                <c:pt idx="11">
                  <c:v>1531.53</c:v>
                </c:pt>
                <c:pt idx="12">
                  <c:v>1741.74</c:v>
                </c:pt>
                <c:pt idx="13">
                  <c:v>1111.1100000000001</c:v>
                </c:pt>
                <c:pt idx="14">
                  <c:v>1671.67</c:v>
                </c:pt>
              </c:numCache>
            </c:numRef>
          </c:val>
        </c:ser>
        <c:ser>
          <c:idx val="5"/>
          <c:order val="5"/>
          <c:tx>
            <c:strRef>
              <c:f>'Зарплата за декабрь'!$H$3</c:f>
              <c:strCache>
                <c:ptCount val="1"/>
                <c:pt idx="0">
                  <c:v>К выдаче (в руб.)</c:v>
                </c:pt>
              </c:strCache>
            </c:strRef>
          </c:tx>
          <c:cat>
            <c:multiLvlStrRef>
              <c:f>'Зарплата за декабрь'!$A$4:$B$18</c:f>
              <c:multiLvlStrCache>
                <c:ptCount val="15"/>
                <c:lvl>
                  <c:pt idx="1">
                    <c:v>Галкин В. Ж.</c:v>
                  </c:pt>
                  <c:pt idx="2">
                    <c:v>Дрынкина С.С.</c:v>
                  </c:pt>
                  <c:pt idx="3">
                    <c:v>Жарова Г.А.</c:v>
                  </c:pt>
                  <c:pt idx="4">
                    <c:v>Иванов И.Г.</c:v>
                  </c:pt>
                  <c:pt idx="5">
                    <c:v>Орлов Н.Н.</c:v>
                  </c:pt>
                  <c:pt idx="6">
                    <c:v>Петров И.Л.</c:v>
                  </c:pt>
                  <c:pt idx="7">
                    <c:v>Портнов М.Т.</c:v>
                  </c:pt>
                  <c:pt idx="8">
                    <c:v>Стелков Р.Х.</c:v>
                  </c:pt>
                  <c:pt idx="9">
                    <c:v>Степанов А.Ш.</c:v>
                  </c:pt>
                  <c:pt idx="10">
                    <c:v>Степкина А.В.</c:v>
                  </c:pt>
                  <c:pt idx="11">
                    <c:v>Стольникова О.Д.</c:v>
                  </c:pt>
                  <c:pt idx="12">
                    <c:v>Шакшин Р.Н.</c:v>
                  </c:pt>
                  <c:pt idx="13">
                    <c:v>Шорохов С.М.</c:v>
                  </c:pt>
                  <c:pt idx="14">
                    <c:v>Шпаро Н.Г.</c:v>
                  </c:pt>
                </c:lvl>
                <c:lvl>
                  <c:pt idx="1">
                    <c:v>204</c:v>
                  </c:pt>
                  <c:pt idx="2">
                    <c:v>210</c:v>
                  </c:pt>
                  <c:pt idx="3">
                    <c:v>208</c:v>
                  </c:pt>
                  <c:pt idx="4">
                    <c:v>201</c:v>
                  </c:pt>
                  <c:pt idx="5">
                    <c:v>206</c:v>
                  </c:pt>
                  <c:pt idx="6">
                    <c:v>200</c:v>
                  </c:pt>
                  <c:pt idx="7">
                    <c:v>205</c:v>
                  </c:pt>
                  <c:pt idx="8">
                    <c:v>213</c:v>
                  </c:pt>
                  <c:pt idx="9">
                    <c:v>202</c:v>
                  </c:pt>
                  <c:pt idx="10">
                    <c:v>207</c:v>
                  </c:pt>
                  <c:pt idx="11">
                    <c:v>209</c:v>
                  </c:pt>
                  <c:pt idx="12">
                    <c:v>212</c:v>
                  </c:pt>
                  <c:pt idx="13">
                    <c:v>203</c:v>
                  </c:pt>
                  <c:pt idx="14">
                    <c:v>211</c:v>
                  </c:pt>
                </c:lvl>
              </c:multiLvlStrCache>
            </c:multiLvlStrRef>
          </c:cat>
          <c:val>
            <c:numRef>
              <c:f>'Зарплата за декабрь'!$H$4:$H$18</c:f>
              <c:numCache>
                <c:formatCode>_-* #,##0.00_р_._-;\-* #,##0.00_р_._-;_-* "-"??_р_._-;_-@_-</c:formatCode>
                <c:ptCount val="15"/>
                <c:pt idx="1">
                  <c:v>7904.82</c:v>
                </c:pt>
                <c:pt idx="2">
                  <c:v>10718.4</c:v>
                </c:pt>
                <c:pt idx="3">
                  <c:v>9780.5400000000009</c:v>
                </c:pt>
                <c:pt idx="4">
                  <c:v>6498.03</c:v>
                </c:pt>
                <c:pt idx="5">
                  <c:v>8842.68</c:v>
                </c:pt>
                <c:pt idx="6">
                  <c:v>6029.1</c:v>
                </c:pt>
                <c:pt idx="7">
                  <c:v>8373.75</c:v>
                </c:pt>
                <c:pt idx="8">
                  <c:v>12125.19</c:v>
                </c:pt>
                <c:pt idx="9">
                  <c:v>6966.96</c:v>
                </c:pt>
                <c:pt idx="10">
                  <c:v>9311.61</c:v>
                </c:pt>
                <c:pt idx="11">
                  <c:v>10249.469999999999</c:v>
                </c:pt>
                <c:pt idx="12">
                  <c:v>11656.26</c:v>
                </c:pt>
                <c:pt idx="13">
                  <c:v>7435.8899999999994</c:v>
                </c:pt>
                <c:pt idx="14">
                  <c:v>11187.33</c:v>
                </c:pt>
              </c:numCache>
            </c:numRef>
          </c:val>
        </c:ser>
        <c:overlap val="100"/>
        <c:axId val="69039616"/>
        <c:axId val="69041152"/>
      </c:barChart>
      <c:catAx>
        <c:axId val="6903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сотрудники</a:t>
                </a:r>
              </a:p>
            </c:rich>
          </c:tx>
          <c:layout/>
        </c:title>
        <c:tickLblPos val="nextTo"/>
        <c:crossAx val="69041152"/>
        <c:crosses val="autoZero"/>
        <c:auto val="1"/>
        <c:lblAlgn val="ctr"/>
        <c:lblOffset val="100"/>
      </c:catAx>
      <c:valAx>
        <c:axId val="69041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 выдаче (руб.)</a:t>
                </a:r>
              </a:p>
            </c:rich>
          </c:tx>
          <c:layout/>
          <c:spPr>
            <a:gradFill flip="none" rotWithShape="1">
              <a:gsLst>
                <a:gs pos="0">
                  <a:srgbClr val="7030A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2700000" scaled="1"/>
              <a:tileRect/>
            </a:gradFill>
          </c:spPr>
        </c:title>
        <c:numFmt formatCode="General" sourceLinked="1"/>
        <c:tickLblPos val="nextTo"/>
        <c:crossAx val="69039616"/>
        <c:crosses val="autoZero"/>
        <c:crossBetween val="between"/>
      </c:valAx>
    </c:plotArea>
    <c:plotVisOnly val="1"/>
  </c:chart>
  <c:spPr>
    <a:solidFill>
      <a:schemeClr val="accent5">
        <a:lumMod val="60000"/>
        <a:lumOff val="40000"/>
      </a:schemeClr>
    </a:solidFill>
  </c:spPr>
  <c:txPr>
    <a:bodyPr/>
    <a:lstStyle/>
    <a:p>
      <a:pPr>
        <a:defRPr>
          <a:ln>
            <a:solidFill>
              <a:srgbClr val="002060"/>
            </a:solidFill>
          </a:ln>
          <a:solidFill>
            <a:schemeClr val="accent5">
              <a:lumMod val="75000"/>
            </a:schemeClr>
          </a:solidFill>
          <a:effectLst>
            <a:glow rad="139700">
              <a:schemeClr val="accent3">
                <a:satMod val="175000"/>
                <a:alpha val="40000"/>
              </a:schemeClr>
            </a:glow>
          </a:effectLst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4423840769903773"/>
          <c:y val="7.4548702245552642E-2"/>
          <c:w val="0.6903740157480317"/>
          <c:h val="0.50801691455234732"/>
        </c:manualLayout>
      </c:layout>
      <c:bar3DChart>
        <c:barDir val="col"/>
        <c:grouping val="stacked"/>
        <c:ser>
          <c:idx val="0"/>
          <c:order val="0"/>
          <c:cat>
            <c:strRef>
              <c:f>'Зарплата за декабрь'!$B$5:$B$18</c:f>
              <c:strCache>
                <c:ptCount val="14"/>
                <c:pt idx="0">
                  <c:v>Галкин В. Ж.</c:v>
                </c:pt>
                <c:pt idx="1">
                  <c:v>Дрынкина С.С.</c:v>
                </c:pt>
                <c:pt idx="2">
                  <c:v>Жарова Г.А.</c:v>
                </c:pt>
                <c:pt idx="3">
                  <c:v>Иванов И.Г.</c:v>
                </c:pt>
                <c:pt idx="4">
                  <c:v>Орлов Н.Н.</c:v>
                </c:pt>
                <c:pt idx="5">
                  <c:v>Петров И.Л.</c:v>
                </c:pt>
                <c:pt idx="6">
                  <c:v>Портнов М.Т.</c:v>
                </c:pt>
                <c:pt idx="7">
                  <c:v>Стелков Р.Х.</c:v>
                </c:pt>
                <c:pt idx="8">
                  <c:v>Степанов А.Ш.</c:v>
                </c:pt>
                <c:pt idx="9">
                  <c:v>Степкина А.В.</c:v>
                </c:pt>
                <c:pt idx="10">
                  <c:v>Стольникова О.Д.</c:v>
                </c:pt>
                <c:pt idx="11">
                  <c:v>Шакшин Р.Н.</c:v>
                </c:pt>
                <c:pt idx="12">
                  <c:v>Шорохов С.М.</c:v>
                </c:pt>
                <c:pt idx="13">
                  <c:v>Шпаро Н.Г.</c:v>
                </c:pt>
              </c:strCache>
            </c:strRef>
          </c:cat>
          <c:val>
            <c:numRef>
              <c:f>'Зарплата за декабрь'!$C$5:$C$18</c:f>
              <c:numCache>
                <c:formatCode>_-* #,##0_р_._-;\-* #,##0_р_._-;_-* "-"??_р_._-;_-@_-</c:formatCode>
                <c:ptCount val="14"/>
                <c:pt idx="0">
                  <c:v>5900</c:v>
                </c:pt>
                <c:pt idx="1">
                  <c:v>8000</c:v>
                </c:pt>
                <c:pt idx="2">
                  <c:v>7300</c:v>
                </c:pt>
                <c:pt idx="3">
                  <c:v>4850</c:v>
                </c:pt>
                <c:pt idx="4">
                  <c:v>6600</c:v>
                </c:pt>
                <c:pt idx="5">
                  <c:v>4500</c:v>
                </c:pt>
                <c:pt idx="6">
                  <c:v>6250</c:v>
                </c:pt>
                <c:pt idx="7">
                  <c:v>9050</c:v>
                </c:pt>
                <c:pt idx="8">
                  <c:v>5200</c:v>
                </c:pt>
                <c:pt idx="9">
                  <c:v>6950</c:v>
                </c:pt>
                <c:pt idx="10">
                  <c:v>7650</c:v>
                </c:pt>
                <c:pt idx="11">
                  <c:v>8700</c:v>
                </c:pt>
                <c:pt idx="12">
                  <c:v>5550</c:v>
                </c:pt>
                <c:pt idx="13">
                  <c:v>8350</c:v>
                </c:pt>
              </c:numCache>
            </c:numRef>
          </c:val>
        </c:ser>
        <c:shape val="box"/>
        <c:axId val="100623488"/>
        <c:axId val="100625408"/>
        <c:axId val="0"/>
      </c:bar3DChart>
      <c:catAx>
        <c:axId val="100623488"/>
        <c:scaling>
          <c:orientation val="minMax"/>
        </c:scaling>
        <c:axPos val="b"/>
        <c:tickLblPos val="nextTo"/>
        <c:crossAx val="100625408"/>
        <c:crosses val="autoZero"/>
        <c:auto val="1"/>
        <c:lblAlgn val="ctr"/>
        <c:lblOffset val="100"/>
      </c:catAx>
      <c:valAx>
        <c:axId val="100625408"/>
        <c:scaling>
          <c:orientation val="minMax"/>
        </c:scaling>
        <c:axPos val="l"/>
        <c:majorGridlines/>
        <c:numFmt formatCode="_-* #,##0_р_._-;\-* #,##0_р_._-;_-* &quot;-&quot;??_р_._-;_-@_-" sourceLinked="1"/>
        <c:tickLblPos val="nextTo"/>
        <c:crossAx val="100623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('Промежуточные итоги'!$B$5:$B$7,'Промежуточные итоги'!$B$9:$B$13,'Промежуточные итоги'!$B$15:$B$20)</c:f>
              <c:strCache>
                <c:ptCount val="14"/>
                <c:pt idx="0">
                  <c:v>Иванов И.Г.</c:v>
                </c:pt>
                <c:pt idx="1">
                  <c:v>Степанов А.Ш.</c:v>
                </c:pt>
                <c:pt idx="2">
                  <c:v>Шакшин Р.Н.</c:v>
                </c:pt>
                <c:pt idx="3">
                  <c:v>Галкин В. Ж.</c:v>
                </c:pt>
                <c:pt idx="4">
                  <c:v>Дрынкина С.С.</c:v>
                </c:pt>
                <c:pt idx="5">
                  <c:v>Портнов М.Т.</c:v>
                </c:pt>
                <c:pt idx="6">
                  <c:v>Стелков Р.Х.</c:v>
                </c:pt>
                <c:pt idx="7">
                  <c:v>Стольникова О.Д.</c:v>
                </c:pt>
                <c:pt idx="8">
                  <c:v>Жарова Г.А.</c:v>
                </c:pt>
                <c:pt idx="9">
                  <c:v>Орлов Н.Н.</c:v>
                </c:pt>
                <c:pt idx="10">
                  <c:v>Петров И.Л.</c:v>
                </c:pt>
                <c:pt idx="11">
                  <c:v>Степкина А.В.</c:v>
                </c:pt>
                <c:pt idx="12">
                  <c:v>Шорохов С.М.</c:v>
                </c:pt>
                <c:pt idx="13">
                  <c:v>Шпаро Н.Г.</c:v>
                </c:pt>
              </c:strCache>
            </c:strRef>
          </c:cat>
          <c:val>
            <c:numRef>
              <c:f>('Промежуточные итоги'!$F$5:$F$7,'Промежуточные итоги'!$F$9:$F$13,'Промежуточные итоги'!$F$15:$F$20)</c:f>
              <c:numCache>
                <c:formatCode>_-* #,##0.00_р_._-;\-* #,##0.00_р_._-;_-* "-"??_р_._-;_-@_-</c:formatCode>
                <c:ptCount val="14"/>
                <c:pt idx="0">
                  <c:v>20295.29</c:v>
                </c:pt>
                <c:pt idx="1">
                  <c:v>18910.32</c:v>
                </c:pt>
                <c:pt idx="2">
                  <c:v>31638.42</c:v>
                </c:pt>
                <c:pt idx="3">
                  <c:v>26772.51</c:v>
                </c:pt>
                <c:pt idx="4">
                  <c:v>27320.61</c:v>
                </c:pt>
                <c:pt idx="5">
                  <c:v>22728.75</c:v>
                </c:pt>
                <c:pt idx="6">
                  <c:v>32911.230000000003</c:v>
                </c:pt>
                <c:pt idx="7">
                  <c:v>27819.99</c:v>
                </c:pt>
                <c:pt idx="8">
                  <c:v>20344.009999999998</c:v>
                </c:pt>
                <c:pt idx="9">
                  <c:v>24001.56</c:v>
                </c:pt>
                <c:pt idx="10">
                  <c:v>16364.7</c:v>
                </c:pt>
                <c:pt idx="11">
                  <c:v>25274.37</c:v>
                </c:pt>
                <c:pt idx="12">
                  <c:v>20183.13</c:v>
                </c:pt>
                <c:pt idx="13">
                  <c:v>30365.61</c:v>
                </c:pt>
              </c:numCache>
            </c:numRef>
          </c:val>
        </c:ser>
        <c:shape val="box"/>
        <c:axId val="91501696"/>
        <c:axId val="91504000"/>
        <c:axId val="0"/>
      </c:bar3DChart>
      <c:catAx>
        <c:axId val="91501696"/>
        <c:scaling>
          <c:orientation val="minMax"/>
        </c:scaling>
        <c:axPos val="b"/>
        <c:tickLblPos val="nextTo"/>
        <c:crossAx val="91504000"/>
        <c:crosses val="autoZero"/>
        <c:auto val="1"/>
        <c:lblAlgn val="ctr"/>
        <c:lblOffset val="100"/>
      </c:catAx>
      <c:valAx>
        <c:axId val="91504000"/>
        <c:scaling>
          <c:orientation val="minMax"/>
        </c:scaling>
        <c:axPos val="l"/>
        <c:majorGridlines/>
        <c:numFmt formatCode="_-* #,##0.00_р_._-;\-* #,##0.00_р_._-;_-* &quot;-&quot;??_р_._-;_-@_-" sourceLinked="1"/>
        <c:tickLblPos val="nextTo"/>
        <c:crossAx val="91501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23</xdr:row>
      <xdr:rowOff>85725</xdr:rowOff>
    </xdr:from>
    <xdr:to>
      <xdr:col>6</xdr:col>
      <xdr:colOff>428624</xdr:colOff>
      <xdr:row>41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5</xdr:col>
      <xdr:colOff>1238249</xdr:colOff>
      <xdr:row>56</xdr:row>
      <xdr:rowOff>57151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22</xdr:row>
      <xdr:rowOff>171450</xdr:rowOff>
    </xdr:from>
    <xdr:to>
      <xdr:col>5</xdr:col>
      <xdr:colOff>457200</xdr:colOff>
      <xdr:row>38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26" sqref="E26"/>
    </sheetView>
  </sheetViews>
  <sheetFormatPr defaultRowHeight="15.75"/>
  <cols>
    <col min="2" max="2" width="18.25" customWidth="1"/>
    <col min="3" max="3" width="10.875" bestFit="1" customWidth="1"/>
    <col min="4" max="4" width="12.625" customWidth="1"/>
    <col min="5" max="5" width="12.875" customWidth="1"/>
    <col min="6" max="6" width="12" customWidth="1"/>
    <col min="7" max="7" width="12.75" customWidth="1"/>
  </cols>
  <sheetData>
    <row r="1" spans="1:7" ht="28.5" customHeight="1">
      <c r="A1" s="11" t="s">
        <v>0</v>
      </c>
      <c r="B1" s="11"/>
      <c r="C1" s="11"/>
      <c r="D1" s="11"/>
      <c r="E1" s="11"/>
      <c r="F1" s="11"/>
      <c r="G1" s="11"/>
    </row>
    <row r="2" spans="1:7" ht="47.25" customHeight="1">
      <c r="A2" s="12" t="s">
        <v>25</v>
      </c>
      <c r="B2" s="14" t="s">
        <v>1</v>
      </c>
      <c r="C2" s="12" t="s">
        <v>2</v>
      </c>
      <c r="D2" s="3" t="s">
        <v>3</v>
      </c>
      <c r="E2" s="12" t="s">
        <v>4</v>
      </c>
      <c r="F2" s="3" t="s">
        <v>5</v>
      </c>
      <c r="G2" s="12" t="s">
        <v>6</v>
      </c>
    </row>
    <row r="3" spans="1:7">
      <c r="A3" s="13"/>
      <c r="B3" s="15"/>
      <c r="C3" s="13"/>
      <c r="D3" s="4">
        <v>0.27</v>
      </c>
      <c r="E3" s="13"/>
      <c r="F3" s="4">
        <v>0.13</v>
      </c>
      <c r="G3" s="13"/>
    </row>
    <row r="4" spans="1:7">
      <c r="A4" s="5">
        <v>204</v>
      </c>
      <c r="B4" s="6" t="s">
        <v>11</v>
      </c>
      <c r="C4" s="7">
        <v>5900</v>
      </c>
      <c r="D4" s="7">
        <f t="shared" ref="D4:D17" si="0">C4*$D$3</f>
        <v>1593</v>
      </c>
      <c r="E4" s="7">
        <f t="shared" ref="E4:E17" si="1">SUM(C4:D4)</f>
        <v>7493</v>
      </c>
      <c r="F4" s="7">
        <f t="shared" ref="F4:F17" si="2">E4*$F$3</f>
        <v>974.09</v>
      </c>
      <c r="G4" s="7">
        <f t="shared" ref="G4:G17" si="3">E4-F4</f>
        <v>6518.91</v>
      </c>
    </row>
    <row r="5" spans="1:7">
      <c r="A5" s="5">
        <v>210</v>
      </c>
      <c r="B5" s="6" t="s">
        <v>17</v>
      </c>
      <c r="C5" s="7">
        <v>8000</v>
      </c>
      <c r="D5" s="7">
        <f t="shared" si="0"/>
        <v>2160</v>
      </c>
      <c r="E5" s="7">
        <f t="shared" si="1"/>
        <v>10160</v>
      </c>
      <c r="F5" s="7">
        <f t="shared" si="2"/>
        <v>1320.8</v>
      </c>
      <c r="G5" s="7">
        <f t="shared" si="3"/>
        <v>8839.2000000000007</v>
      </c>
    </row>
    <row r="6" spans="1:7">
      <c r="A6" s="5">
        <v>208</v>
      </c>
      <c r="B6" s="6" t="s">
        <v>15</v>
      </c>
      <c r="C6" s="7">
        <v>7300</v>
      </c>
      <c r="D6" s="7">
        <f t="shared" si="0"/>
        <v>1971.0000000000002</v>
      </c>
      <c r="E6" s="7">
        <f t="shared" si="1"/>
        <v>9271</v>
      </c>
      <c r="F6" s="7">
        <f t="shared" si="2"/>
        <v>1205.23</v>
      </c>
      <c r="G6" s="7">
        <f t="shared" si="3"/>
        <v>8065.77</v>
      </c>
    </row>
    <row r="7" spans="1:7">
      <c r="A7" s="5">
        <v>201</v>
      </c>
      <c r="B7" s="6" t="s">
        <v>8</v>
      </c>
      <c r="C7" s="7">
        <v>4850</v>
      </c>
      <c r="D7" s="7">
        <f t="shared" si="0"/>
        <v>1309.5</v>
      </c>
      <c r="E7" s="7">
        <f t="shared" si="1"/>
        <v>6159.5</v>
      </c>
      <c r="F7" s="7">
        <f t="shared" si="2"/>
        <v>800.73500000000001</v>
      </c>
      <c r="G7" s="7">
        <f t="shared" si="3"/>
        <v>5358.7650000000003</v>
      </c>
    </row>
    <row r="8" spans="1:7">
      <c r="A8" s="5">
        <v>206</v>
      </c>
      <c r="B8" s="6" t="s">
        <v>13</v>
      </c>
      <c r="C8" s="7">
        <v>6600</v>
      </c>
      <c r="D8" s="7">
        <f t="shared" si="0"/>
        <v>1782.0000000000002</v>
      </c>
      <c r="E8" s="7">
        <f t="shared" si="1"/>
        <v>8382</v>
      </c>
      <c r="F8" s="7">
        <f t="shared" si="2"/>
        <v>1089.6600000000001</v>
      </c>
      <c r="G8" s="7">
        <f t="shared" si="3"/>
        <v>7292.34</v>
      </c>
    </row>
    <row r="9" spans="1:7">
      <c r="A9" s="5">
        <v>200</v>
      </c>
      <c r="B9" s="6" t="s">
        <v>7</v>
      </c>
      <c r="C9" s="7">
        <v>4500</v>
      </c>
      <c r="D9" s="7">
        <f t="shared" si="0"/>
        <v>1215</v>
      </c>
      <c r="E9" s="7">
        <f t="shared" si="1"/>
        <v>5715</v>
      </c>
      <c r="F9" s="7">
        <f t="shared" si="2"/>
        <v>742.95</v>
      </c>
      <c r="G9" s="7">
        <f t="shared" si="3"/>
        <v>4972.05</v>
      </c>
    </row>
    <row r="10" spans="1:7">
      <c r="A10" s="5">
        <v>205</v>
      </c>
      <c r="B10" s="6" t="s">
        <v>12</v>
      </c>
      <c r="C10" s="7">
        <v>6250</v>
      </c>
      <c r="D10" s="7">
        <f t="shared" si="0"/>
        <v>1687.5</v>
      </c>
      <c r="E10" s="7">
        <f t="shared" si="1"/>
        <v>7937.5</v>
      </c>
      <c r="F10" s="7">
        <f t="shared" si="2"/>
        <v>1031.875</v>
      </c>
      <c r="G10" s="7">
        <f t="shared" si="3"/>
        <v>6905.625</v>
      </c>
    </row>
    <row r="11" spans="1:7">
      <c r="A11" s="5">
        <v>213</v>
      </c>
      <c r="B11" s="6" t="s">
        <v>20</v>
      </c>
      <c r="C11" s="7">
        <v>9050</v>
      </c>
      <c r="D11" s="7">
        <f t="shared" si="0"/>
        <v>2443.5</v>
      </c>
      <c r="E11" s="7">
        <f t="shared" si="1"/>
        <v>11493.5</v>
      </c>
      <c r="F11" s="7">
        <f t="shared" si="2"/>
        <v>1494.155</v>
      </c>
      <c r="G11" s="7">
        <f t="shared" si="3"/>
        <v>9999.3449999999993</v>
      </c>
    </row>
    <row r="12" spans="1:7">
      <c r="A12" s="5">
        <v>202</v>
      </c>
      <c r="B12" s="6" t="s">
        <v>9</v>
      </c>
      <c r="C12" s="7">
        <v>5200</v>
      </c>
      <c r="D12" s="7">
        <f t="shared" si="0"/>
        <v>1404</v>
      </c>
      <c r="E12" s="7">
        <f t="shared" si="1"/>
        <v>6604</v>
      </c>
      <c r="F12" s="7">
        <f t="shared" si="2"/>
        <v>858.52</v>
      </c>
      <c r="G12" s="7">
        <f t="shared" si="3"/>
        <v>5745.48</v>
      </c>
    </row>
    <row r="13" spans="1:7">
      <c r="A13" s="5">
        <v>207</v>
      </c>
      <c r="B13" s="6" t="s">
        <v>14</v>
      </c>
      <c r="C13" s="7">
        <v>6950</v>
      </c>
      <c r="D13" s="7">
        <f t="shared" si="0"/>
        <v>1876.5000000000002</v>
      </c>
      <c r="E13" s="7">
        <f t="shared" si="1"/>
        <v>8826.5</v>
      </c>
      <c r="F13" s="7">
        <f t="shared" si="2"/>
        <v>1147.4449999999999</v>
      </c>
      <c r="G13" s="7">
        <f t="shared" si="3"/>
        <v>7679.0550000000003</v>
      </c>
    </row>
    <row r="14" spans="1:7">
      <c r="A14" s="5">
        <v>209</v>
      </c>
      <c r="B14" s="6" t="s">
        <v>16</v>
      </c>
      <c r="C14" s="7">
        <v>7650</v>
      </c>
      <c r="D14" s="7">
        <f t="shared" si="0"/>
        <v>2065.5</v>
      </c>
      <c r="E14" s="7">
        <f t="shared" si="1"/>
        <v>9715.5</v>
      </c>
      <c r="F14" s="7">
        <f t="shared" si="2"/>
        <v>1263.0150000000001</v>
      </c>
      <c r="G14" s="7">
        <f t="shared" si="3"/>
        <v>8452.4850000000006</v>
      </c>
    </row>
    <row r="15" spans="1:7">
      <c r="A15" s="5">
        <v>212</v>
      </c>
      <c r="B15" s="6" t="s">
        <v>19</v>
      </c>
      <c r="C15" s="7">
        <v>8700</v>
      </c>
      <c r="D15" s="7">
        <f t="shared" si="0"/>
        <v>2349</v>
      </c>
      <c r="E15" s="7">
        <f t="shared" si="1"/>
        <v>11049</v>
      </c>
      <c r="F15" s="7">
        <f t="shared" si="2"/>
        <v>1436.3700000000001</v>
      </c>
      <c r="G15" s="7">
        <f t="shared" si="3"/>
        <v>9612.6299999999992</v>
      </c>
    </row>
    <row r="16" spans="1:7">
      <c r="A16" s="5">
        <v>203</v>
      </c>
      <c r="B16" s="6" t="s">
        <v>10</v>
      </c>
      <c r="C16" s="7">
        <v>5550</v>
      </c>
      <c r="D16" s="7">
        <f t="shared" si="0"/>
        <v>1498.5</v>
      </c>
      <c r="E16" s="7">
        <f t="shared" si="1"/>
        <v>7048.5</v>
      </c>
      <c r="F16" s="7">
        <f t="shared" si="2"/>
        <v>916.30500000000006</v>
      </c>
      <c r="G16" s="7">
        <f t="shared" si="3"/>
        <v>6132.1949999999997</v>
      </c>
    </row>
    <row r="17" spans="1:7">
      <c r="A17" s="5">
        <v>211</v>
      </c>
      <c r="B17" s="6" t="s">
        <v>18</v>
      </c>
      <c r="C17" s="7">
        <v>8350</v>
      </c>
      <c r="D17" s="7">
        <f t="shared" si="0"/>
        <v>2254.5</v>
      </c>
      <c r="E17" s="7">
        <f t="shared" si="1"/>
        <v>10604.5</v>
      </c>
      <c r="F17" s="7">
        <f t="shared" si="2"/>
        <v>1378.585</v>
      </c>
      <c r="G17" s="7">
        <f t="shared" si="3"/>
        <v>9225.9150000000009</v>
      </c>
    </row>
    <row r="18" spans="1:7">
      <c r="A18" s="1"/>
      <c r="B18" s="1" t="s">
        <v>21</v>
      </c>
      <c r="C18" s="1">
        <v>94850</v>
      </c>
      <c r="D18" s="1">
        <f t="shared" ref="D18" si="4">C18*$D$3</f>
        <v>25609.5</v>
      </c>
      <c r="E18" s="1">
        <f t="shared" ref="E18" si="5">SUM(C18:D18)</f>
        <v>120459.5</v>
      </c>
      <c r="F18" s="1">
        <f t="shared" ref="F18" si="6">E18*$F$3</f>
        <v>15659.735000000001</v>
      </c>
      <c r="G18" s="2">
        <f t="shared" ref="G18" si="7">E18-F18</f>
        <v>104799.765</v>
      </c>
    </row>
    <row r="19" spans="1:7">
      <c r="G19" s="8"/>
    </row>
    <row r="20" spans="1:7">
      <c r="A20" t="s">
        <v>22</v>
      </c>
      <c r="C20" s="8">
        <f>MAX(G4:G17)</f>
        <v>9999.3449999999993</v>
      </c>
    </row>
    <row r="21" spans="1:7">
      <c r="A21" t="s">
        <v>23</v>
      </c>
      <c r="C21" s="8">
        <f>MIN(G4:G17)</f>
        <v>4972.05</v>
      </c>
    </row>
    <row r="22" spans="1:7">
      <c r="A22" t="s">
        <v>24</v>
      </c>
      <c r="C22" s="8">
        <f>AVERAGE(G4:G17)</f>
        <v>7485.6975000000011</v>
      </c>
    </row>
  </sheetData>
  <sortState ref="A4:G17">
    <sortCondition ref="B4:B17"/>
  </sortState>
  <mergeCells count="6">
    <mergeCell ref="A1:G1"/>
    <mergeCell ref="E2:E3"/>
    <mergeCell ref="B2:B3"/>
    <mergeCell ref="A2:A3"/>
    <mergeCell ref="G2:G3"/>
    <mergeCell ref="C2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opLeftCell="A4" workbookViewId="0">
      <selection activeCell="K20" sqref="K20"/>
    </sheetView>
  </sheetViews>
  <sheetFormatPr defaultRowHeight="15.75"/>
  <cols>
    <col min="2" max="2" width="18" customWidth="1"/>
    <col min="3" max="3" width="15.5" customWidth="1"/>
    <col min="4" max="4" width="11.625" customWidth="1"/>
    <col min="6" max="6" width="12.375" customWidth="1"/>
    <col min="7" max="8" width="16.125" customWidth="1"/>
  </cols>
  <sheetData>
    <row r="1" spans="1:8">
      <c r="A1" s="16" t="s">
        <v>26</v>
      </c>
      <c r="B1" s="16"/>
      <c r="C1" s="16"/>
      <c r="D1" s="16"/>
      <c r="E1" s="16"/>
      <c r="F1" s="16"/>
      <c r="G1" s="16"/>
      <c r="H1" s="16"/>
    </row>
    <row r="2" spans="1:8">
      <c r="A2" s="16" t="s">
        <v>28</v>
      </c>
      <c r="B2" s="16"/>
      <c r="C2" s="16"/>
      <c r="D2" s="16"/>
      <c r="E2" s="16"/>
      <c r="F2" s="16"/>
      <c r="G2" s="16"/>
      <c r="H2" s="16"/>
    </row>
    <row r="3" spans="1:8" ht="31.5">
      <c r="A3" s="12" t="s">
        <v>25</v>
      </c>
      <c r="B3" s="14" t="s">
        <v>1</v>
      </c>
      <c r="C3" s="12" t="s">
        <v>2</v>
      </c>
      <c r="D3" s="3" t="s">
        <v>3</v>
      </c>
      <c r="E3" s="9" t="s">
        <v>27</v>
      </c>
      <c r="F3" s="12" t="s">
        <v>4</v>
      </c>
      <c r="G3" s="3" t="s">
        <v>5</v>
      </c>
      <c r="H3" s="12" t="s">
        <v>6</v>
      </c>
    </row>
    <row r="4" spans="1:8">
      <c r="A4" s="13"/>
      <c r="B4" s="15"/>
      <c r="C4" s="13"/>
      <c r="D4" s="4">
        <v>0.32</v>
      </c>
      <c r="E4" s="9">
        <v>0.05</v>
      </c>
      <c r="F4" s="13"/>
      <c r="G4" s="4">
        <v>0.13</v>
      </c>
      <c r="H4" s="13"/>
    </row>
    <row r="5" spans="1:8">
      <c r="A5" s="5">
        <v>204</v>
      </c>
      <c r="B5" s="6" t="s">
        <v>11</v>
      </c>
      <c r="C5" s="7">
        <v>5900</v>
      </c>
      <c r="D5" s="7">
        <f>C5*$D$4</f>
        <v>1888</v>
      </c>
      <c r="E5" s="7">
        <f>C5*$E$4</f>
        <v>295</v>
      </c>
      <c r="F5" s="7">
        <f>C5+D5+E5</f>
        <v>8083</v>
      </c>
      <c r="G5" s="7">
        <f>F5*$G$4</f>
        <v>1050.79</v>
      </c>
      <c r="H5" s="7">
        <f>F5-G5</f>
        <v>7032.21</v>
      </c>
    </row>
    <row r="6" spans="1:8">
      <c r="A6" s="5">
        <v>210</v>
      </c>
      <c r="B6" s="6" t="s">
        <v>17</v>
      </c>
      <c r="C6" s="7">
        <v>8000</v>
      </c>
      <c r="D6" s="7">
        <f t="shared" ref="D6:D19" si="0">C6*$D$4</f>
        <v>2560</v>
      </c>
      <c r="E6" s="7">
        <f t="shared" ref="E6:E19" si="1">C6*$E$4</f>
        <v>400</v>
      </c>
      <c r="F6" s="7">
        <f t="shared" ref="F6:F19" si="2">C6+D6+E6</f>
        <v>10960</v>
      </c>
      <c r="G6" s="7">
        <f t="shared" ref="G6:G19" si="3">F6*$G$4</f>
        <v>1424.8</v>
      </c>
      <c r="H6" s="7">
        <f t="shared" ref="H6:H19" si="4">F6-G6</f>
        <v>9535.2000000000007</v>
      </c>
    </row>
    <row r="7" spans="1:8">
      <c r="A7" s="5">
        <v>208</v>
      </c>
      <c r="B7" s="6" t="s">
        <v>15</v>
      </c>
      <c r="C7" s="7">
        <v>7300</v>
      </c>
      <c r="D7" s="7">
        <f t="shared" si="0"/>
        <v>2336</v>
      </c>
      <c r="E7" s="7">
        <f t="shared" si="1"/>
        <v>365</v>
      </c>
      <c r="F7" s="7">
        <f t="shared" si="2"/>
        <v>10001</v>
      </c>
      <c r="G7" s="7">
        <f t="shared" si="3"/>
        <v>1300.1300000000001</v>
      </c>
      <c r="H7" s="7">
        <f t="shared" si="4"/>
        <v>8700.869999999999</v>
      </c>
    </row>
    <row r="8" spans="1:8">
      <c r="A8" s="5">
        <v>201</v>
      </c>
      <c r="B8" s="6" t="s">
        <v>8</v>
      </c>
      <c r="C8" s="7">
        <v>4850</v>
      </c>
      <c r="D8" s="7">
        <f t="shared" si="0"/>
        <v>1552</v>
      </c>
      <c r="E8" s="7">
        <f t="shared" si="1"/>
        <v>242.5</v>
      </c>
      <c r="F8" s="7">
        <f t="shared" si="2"/>
        <v>6644.5</v>
      </c>
      <c r="G8" s="7">
        <f t="shared" si="3"/>
        <v>863.78500000000008</v>
      </c>
      <c r="H8" s="7">
        <f t="shared" si="4"/>
        <v>5780.7150000000001</v>
      </c>
    </row>
    <row r="9" spans="1:8">
      <c r="A9" s="5">
        <v>206</v>
      </c>
      <c r="B9" s="6" t="s">
        <v>13</v>
      </c>
      <c r="C9" s="7">
        <v>6600</v>
      </c>
      <c r="D9" s="7">
        <f t="shared" si="0"/>
        <v>2112</v>
      </c>
      <c r="E9" s="7">
        <f t="shared" si="1"/>
        <v>330</v>
      </c>
      <c r="F9" s="7">
        <f t="shared" si="2"/>
        <v>9042</v>
      </c>
      <c r="G9" s="7">
        <f t="shared" si="3"/>
        <v>1175.46</v>
      </c>
      <c r="H9" s="7">
        <f t="shared" si="4"/>
        <v>7866.54</v>
      </c>
    </row>
    <row r="10" spans="1:8">
      <c r="A10" s="5">
        <v>200</v>
      </c>
      <c r="B10" s="6" t="s">
        <v>7</v>
      </c>
      <c r="C10" s="7">
        <v>4500</v>
      </c>
      <c r="D10" s="7">
        <f t="shared" si="0"/>
        <v>1440</v>
      </c>
      <c r="E10" s="7">
        <f t="shared" si="1"/>
        <v>225</v>
      </c>
      <c r="F10" s="7">
        <f t="shared" si="2"/>
        <v>6165</v>
      </c>
      <c r="G10" s="7">
        <f t="shared" si="3"/>
        <v>801.45</v>
      </c>
      <c r="H10" s="7">
        <f t="shared" si="4"/>
        <v>5363.55</v>
      </c>
    </row>
    <row r="11" spans="1:8">
      <c r="A11" s="5">
        <v>205</v>
      </c>
      <c r="B11" s="6" t="s">
        <v>12</v>
      </c>
      <c r="C11" s="7">
        <v>6250</v>
      </c>
      <c r="D11" s="7">
        <f t="shared" si="0"/>
        <v>2000</v>
      </c>
      <c r="E11" s="7">
        <f t="shared" si="1"/>
        <v>312.5</v>
      </c>
      <c r="F11" s="7">
        <f t="shared" si="2"/>
        <v>8562.5</v>
      </c>
      <c r="G11" s="7">
        <f t="shared" si="3"/>
        <v>1113.125</v>
      </c>
      <c r="H11" s="7">
        <f t="shared" si="4"/>
        <v>7449.375</v>
      </c>
    </row>
    <row r="12" spans="1:8">
      <c r="A12" s="5">
        <v>213</v>
      </c>
      <c r="B12" s="6" t="s">
        <v>20</v>
      </c>
      <c r="C12" s="7">
        <v>9050</v>
      </c>
      <c r="D12" s="7">
        <f t="shared" si="0"/>
        <v>2896</v>
      </c>
      <c r="E12" s="7">
        <f t="shared" si="1"/>
        <v>452.5</v>
      </c>
      <c r="F12" s="7">
        <f t="shared" si="2"/>
        <v>12398.5</v>
      </c>
      <c r="G12" s="7">
        <f t="shared" si="3"/>
        <v>1611.8050000000001</v>
      </c>
      <c r="H12" s="7">
        <f t="shared" si="4"/>
        <v>10786.695</v>
      </c>
    </row>
    <row r="13" spans="1:8">
      <c r="A13" s="5">
        <v>202</v>
      </c>
      <c r="B13" s="6" t="s">
        <v>9</v>
      </c>
      <c r="C13" s="7">
        <v>5200</v>
      </c>
      <c r="D13" s="7">
        <f t="shared" si="0"/>
        <v>1664</v>
      </c>
      <c r="E13" s="7">
        <f t="shared" si="1"/>
        <v>260</v>
      </c>
      <c r="F13" s="7">
        <f t="shared" si="2"/>
        <v>7124</v>
      </c>
      <c r="G13" s="7">
        <f t="shared" si="3"/>
        <v>926.12</v>
      </c>
      <c r="H13" s="7">
        <f t="shared" si="4"/>
        <v>6197.88</v>
      </c>
    </row>
    <row r="14" spans="1:8">
      <c r="A14" s="5">
        <v>207</v>
      </c>
      <c r="B14" s="6" t="s">
        <v>14</v>
      </c>
      <c r="C14" s="7">
        <v>6950</v>
      </c>
      <c r="D14" s="7">
        <f t="shared" si="0"/>
        <v>2224</v>
      </c>
      <c r="E14" s="7">
        <f t="shared" si="1"/>
        <v>347.5</v>
      </c>
      <c r="F14" s="7">
        <f t="shared" si="2"/>
        <v>9521.5</v>
      </c>
      <c r="G14" s="7">
        <f t="shared" si="3"/>
        <v>1237.7950000000001</v>
      </c>
      <c r="H14" s="7">
        <f t="shared" si="4"/>
        <v>8283.7049999999999</v>
      </c>
    </row>
    <row r="15" spans="1:8">
      <c r="A15" s="5">
        <v>209</v>
      </c>
      <c r="B15" s="6" t="s">
        <v>16</v>
      </c>
      <c r="C15" s="7">
        <v>7650</v>
      </c>
      <c r="D15" s="7">
        <f t="shared" si="0"/>
        <v>2448</v>
      </c>
      <c r="E15" s="7">
        <f t="shared" si="1"/>
        <v>382.5</v>
      </c>
      <c r="F15" s="7">
        <f t="shared" si="2"/>
        <v>10480.5</v>
      </c>
      <c r="G15" s="7">
        <f t="shared" si="3"/>
        <v>1362.4650000000001</v>
      </c>
      <c r="H15" s="7">
        <f t="shared" si="4"/>
        <v>9118.0349999999999</v>
      </c>
    </row>
    <row r="16" spans="1:8">
      <c r="A16" s="5">
        <v>212</v>
      </c>
      <c r="B16" s="6" t="s">
        <v>19</v>
      </c>
      <c r="C16" s="7">
        <v>8700</v>
      </c>
      <c r="D16" s="7">
        <f t="shared" si="0"/>
        <v>2784</v>
      </c>
      <c r="E16" s="7">
        <f t="shared" si="1"/>
        <v>435</v>
      </c>
      <c r="F16" s="7">
        <f t="shared" si="2"/>
        <v>11919</v>
      </c>
      <c r="G16" s="7">
        <f t="shared" si="3"/>
        <v>1549.47</v>
      </c>
      <c r="H16" s="7">
        <f t="shared" si="4"/>
        <v>10369.530000000001</v>
      </c>
    </row>
    <row r="17" spans="1:8">
      <c r="A17" s="5">
        <v>203</v>
      </c>
      <c r="B17" s="6" t="s">
        <v>10</v>
      </c>
      <c r="C17" s="7">
        <v>5550</v>
      </c>
      <c r="D17" s="7">
        <f t="shared" si="0"/>
        <v>1776</v>
      </c>
      <c r="E17" s="7">
        <f t="shared" si="1"/>
        <v>277.5</v>
      </c>
      <c r="F17" s="7">
        <f t="shared" si="2"/>
        <v>7603.5</v>
      </c>
      <c r="G17" s="7">
        <f t="shared" si="3"/>
        <v>988.45500000000004</v>
      </c>
      <c r="H17" s="7">
        <f t="shared" si="4"/>
        <v>6615.0450000000001</v>
      </c>
    </row>
    <row r="18" spans="1:8">
      <c r="A18" s="5">
        <v>211</v>
      </c>
      <c r="B18" s="6" t="s">
        <v>18</v>
      </c>
      <c r="C18" s="7">
        <v>8350</v>
      </c>
      <c r="D18" s="7">
        <f t="shared" si="0"/>
        <v>2672</v>
      </c>
      <c r="E18" s="7">
        <f t="shared" si="1"/>
        <v>417.5</v>
      </c>
      <c r="F18" s="7">
        <f t="shared" si="2"/>
        <v>11439.5</v>
      </c>
      <c r="G18" s="7">
        <f t="shared" si="3"/>
        <v>1487.135</v>
      </c>
      <c r="H18" s="7">
        <f t="shared" si="4"/>
        <v>9952.3649999999998</v>
      </c>
    </row>
    <row r="19" spans="1:8">
      <c r="A19" s="1"/>
      <c r="B19" s="1" t="s">
        <v>21</v>
      </c>
      <c r="C19" s="1">
        <v>94850</v>
      </c>
      <c r="D19" s="7">
        <f t="shared" si="0"/>
        <v>30352</v>
      </c>
      <c r="E19" s="7">
        <f t="shared" si="1"/>
        <v>4742.5</v>
      </c>
      <c r="F19" s="7">
        <f t="shared" si="2"/>
        <v>129944.5</v>
      </c>
      <c r="G19" s="7">
        <f t="shared" si="3"/>
        <v>16892.785</v>
      </c>
      <c r="H19" s="7">
        <f t="shared" si="4"/>
        <v>113051.715</v>
      </c>
    </row>
    <row r="21" spans="1:8">
      <c r="A21" t="s">
        <v>22</v>
      </c>
      <c r="C21" s="8">
        <f>MAX(H5:H18)</f>
        <v>10786.695</v>
      </c>
      <c r="H21" s="8"/>
    </row>
    <row r="22" spans="1:8">
      <c r="A22" t="s">
        <v>23</v>
      </c>
      <c r="C22" s="8">
        <f>MIN(H5:H18)</f>
        <v>5363.55</v>
      </c>
    </row>
    <row r="23" spans="1:8">
      <c r="A23" t="s">
        <v>24</v>
      </c>
      <c r="C23" s="8">
        <f>AVERAGE(H5:H18)</f>
        <v>8075.1225000000004</v>
      </c>
    </row>
  </sheetData>
  <mergeCells count="7">
    <mergeCell ref="A1:H1"/>
    <mergeCell ref="A2:H2"/>
    <mergeCell ref="A3:A4"/>
    <mergeCell ref="B3:B4"/>
    <mergeCell ref="C3:C4"/>
    <mergeCell ref="F3:F4"/>
    <mergeCell ref="H3:H4"/>
  </mergeCells>
  <conditionalFormatting sqref="H5:H18">
    <cfRule type="cellIs" dxfId="36" priority="3" operator="between">
      <formula>7000</formula>
      <formula>10000</formula>
    </cfRule>
    <cfRule type="cellIs" dxfId="37" priority="2" operator="lessThan">
      <formula>7000</formula>
    </cfRule>
    <cfRule type="cellIs" dxfId="35" priority="1" operator="greaterThanOrEqual">
      <formula>10000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pane xSplit="8" ySplit="4" topLeftCell="I23" activePane="bottomRight" state="frozen"/>
      <selection pane="topRight" activeCell="I1" sqref="I1"/>
      <selection pane="bottomLeft" activeCell="A5" sqref="A5"/>
      <selection pane="bottomRight" activeCell="A45" sqref="A45"/>
    </sheetView>
  </sheetViews>
  <sheetFormatPr defaultRowHeight="15.75"/>
  <cols>
    <col min="2" max="2" width="18.25" customWidth="1"/>
    <col min="3" max="3" width="12.125" customWidth="1"/>
    <col min="4" max="4" width="13.625" customWidth="1"/>
    <col min="5" max="5" width="10.875" bestFit="1" customWidth="1"/>
    <col min="6" max="6" width="17.375" customWidth="1"/>
    <col min="7" max="7" width="13.625" customWidth="1"/>
    <col min="8" max="8" width="12.75" customWidth="1"/>
  </cols>
  <sheetData>
    <row r="1" spans="1:8">
      <c r="A1" s="16" t="s">
        <v>26</v>
      </c>
      <c r="B1" s="16"/>
      <c r="C1" s="16"/>
      <c r="D1" s="16"/>
      <c r="E1" s="16"/>
      <c r="F1" s="16"/>
      <c r="G1" s="16"/>
      <c r="H1" s="16"/>
    </row>
    <row r="2" spans="1:8">
      <c r="A2" s="16" t="s">
        <v>29</v>
      </c>
      <c r="B2" s="16"/>
      <c r="C2" s="16"/>
      <c r="D2" s="16"/>
      <c r="E2" s="16"/>
      <c r="F2" s="16"/>
      <c r="G2" s="16"/>
      <c r="H2" s="16"/>
    </row>
    <row r="3" spans="1:8" ht="31.5">
      <c r="A3" s="12" t="s">
        <v>25</v>
      </c>
      <c r="B3" s="14" t="s">
        <v>1</v>
      </c>
      <c r="C3" s="12" t="s">
        <v>2</v>
      </c>
      <c r="D3" s="3" t="s">
        <v>3</v>
      </c>
      <c r="E3" s="9" t="s">
        <v>27</v>
      </c>
      <c r="F3" s="12" t="s">
        <v>4</v>
      </c>
      <c r="G3" s="3" t="s">
        <v>5</v>
      </c>
      <c r="H3" s="12" t="s">
        <v>6</v>
      </c>
    </row>
    <row r="4" spans="1:8">
      <c r="A4" s="13"/>
      <c r="B4" s="15"/>
      <c r="C4" s="13"/>
      <c r="D4" s="4">
        <v>0.46</v>
      </c>
      <c r="E4" s="9">
        <v>0.08</v>
      </c>
      <c r="F4" s="13"/>
      <c r="G4" s="4">
        <v>0.13</v>
      </c>
      <c r="H4" s="13"/>
    </row>
    <row r="5" spans="1:8">
      <c r="A5" s="5">
        <v>204</v>
      </c>
      <c r="B5" s="6" t="s">
        <v>11</v>
      </c>
      <c r="C5" s="18">
        <v>5900</v>
      </c>
      <c r="D5" s="17">
        <f>C5*$D$4</f>
        <v>2714</v>
      </c>
      <c r="E5" s="17">
        <f>C5*$E$4</f>
        <v>472</v>
      </c>
      <c r="F5" s="17">
        <f>C5+D5+E5</f>
        <v>9086</v>
      </c>
      <c r="G5" s="17">
        <f>F5*$G$4</f>
        <v>1181.18</v>
      </c>
      <c r="H5" s="17">
        <f>F5-G5</f>
        <v>7904.82</v>
      </c>
    </row>
    <row r="6" spans="1:8">
      <c r="A6" s="5">
        <v>210</v>
      </c>
      <c r="B6" s="6" t="s">
        <v>17</v>
      </c>
      <c r="C6" s="18">
        <v>8000</v>
      </c>
      <c r="D6" s="17">
        <f t="shared" ref="D6:D19" si="0">C6*$D$4</f>
        <v>3680</v>
      </c>
      <c r="E6" s="17">
        <f t="shared" ref="E6:E19" si="1">C6*$E$4</f>
        <v>640</v>
      </c>
      <c r="F6" s="17">
        <f t="shared" ref="F6:F19" si="2">C6+D6+E6</f>
        <v>12320</v>
      </c>
      <c r="G6" s="17">
        <f t="shared" ref="G6:G19" si="3">F6*$G$4</f>
        <v>1601.6000000000001</v>
      </c>
      <c r="H6" s="17">
        <f t="shared" ref="H6:H19" si="4">F6-G6</f>
        <v>10718.4</v>
      </c>
    </row>
    <row r="7" spans="1:8">
      <c r="A7" s="5">
        <v>208</v>
      </c>
      <c r="B7" s="6" t="s">
        <v>15</v>
      </c>
      <c r="C7" s="18">
        <v>7300</v>
      </c>
      <c r="D7" s="17">
        <f t="shared" si="0"/>
        <v>3358</v>
      </c>
      <c r="E7" s="17">
        <f t="shared" si="1"/>
        <v>584</v>
      </c>
      <c r="F7" s="17">
        <f t="shared" si="2"/>
        <v>11242</v>
      </c>
      <c r="G7" s="17">
        <f t="shared" si="3"/>
        <v>1461.46</v>
      </c>
      <c r="H7" s="17">
        <f t="shared" si="4"/>
        <v>9780.5400000000009</v>
      </c>
    </row>
    <row r="8" spans="1:8">
      <c r="A8" s="5">
        <v>201</v>
      </c>
      <c r="B8" s="6" t="s">
        <v>8</v>
      </c>
      <c r="C8" s="18">
        <v>4850</v>
      </c>
      <c r="D8" s="17">
        <f t="shared" si="0"/>
        <v>2231</v>
      </c>
      <c r="E8" s="17">
        <f t="shared" si="1"/>
        <v>388</v>
      </c>
      <c r="F8" s="17">
        <f t="shared" si="2"/>
        <v>7469</v>
      </c>
      <c r="G8" s="17">
        <f t="shared" si="3"/>
        <v>970.97</v>
      </c>
      <c r="H8" s="17">
        <f t="shared" si="4"/>
        <v>6498.03</v>
      </c>
    </row>
    <row r="9" spans="1:8">
      <c r="A9" s="5">
        <v>206</v>
      </c>
      <c r="B9" s="6" t="s">
        <v>13</v>
      </c>
      <c r="C9" s="18">
        <v>6600</v>
      </c>
      <c r="D9" s="17">
        <f t="shared" si="0"/>
        <v>3036</v>
      </c>
      <c r="E9" s="17">
        <f t="shared" si="1"/>
        <v>528</v>
      </c>
      <c r="F9" s="17">
        <f t="shared" si="2"/>
        <v>10164</v>
      </c>
      <c r="G9" s="17">
        <f t="shared" si="3"/>
        <v>1321.32</v>
      </c>
      <c r="H9" s="17">
        <f t="shared" si="4"/>
        <v>8842.68</v>
      </c>
    </row>
    <row r="10" spans="1:8">
      <c r="A10" s="5">
        <v>200</v>
      </c>
      <c r="B10" s="6" t="s">
        <v>7</v>
      </c>
      <c r="C10" s="18">
        <v>4500</v>
      </c>
      <c r="D10" s="17">
        <f t="shared" si="0"/>
        <v>2070</v>
      </c>
      <c r="E10" s="17">
        <f t="shared" si="1"/>
        <v>360</v>
      </c>
      <c r="F10" s="17">
        <f t="shared" si="2"/>
        <v>6930</v>
      </c>
      <c r="G10" s="17">
        <f t="shared" si="3"/>
        <v>900.9</v>
      </c>
      <c r="H10" s="17">
        <f t="shared" si="4"/>
        <v>6029.1</v>
      </c>
    </row>
    <row r="11" spans="1:8">
      <c r="A11" s="5">
        <v>205</v>
      </c>
      <c r="B11" s="6" t="s">
        <v>12</v>
      </c>
      <c r="C11" s="18">
        <v>6250</v>
      </c>
      <c r="D11" s="17">
        <f t="shared" si="0"/>
        <v>2875</v>
      </c>
      <c r="E11" s="17">
        <f t="shared" si="1"/>
        <v>500</v>
      </c>
      <c r="F11" s="17">
        <f t="shared" si="2"/>
        <v>9625</v>
      </c>
      <c r="G11" s="17">
        <f t="shared" si="3"/>
        <v>1251.25</v>
      </c>
      <c r="H11" s="17">
        <f t="shared" si="4"/>
        <v>8373.75</v>
      </c>
    </row>
    <row r="12" spans="1:8">
      <c r="A12" s="5">
        <v>213</v>
      </c>
      <c r="B12" s="6" t="s">
        <v>20</v>
      </c>
      <c r="C12" s="18">
        <v>9050</v>
      </c>
      <c r="D12" s="17">
        <f t="shared" si="0"/>
        <v>4163</v>
      </c>
      <c r="E12" s="17">
        <f t="shared" si="1"/>
        <v>724</v>
      </c>
      <c r="F12" s="17">
        <f t="shared" si="2"/>
        <v>13937</v>
      </c>
      <c r="G12" s="17">
        <f t="shared" si="3"/>
        <v>1811.8100000000002</v>
      </c>
      <c r="H12" s="17">
        <f t="shared" si="4"/>
        <v>12125.19</v>
      </c>
    </row>
    <row r="13" spans="1:8">
      <c r="A13" s="5">
        <v>202</v>
      </c>
      <c r="B13" s="6" t="s">
        <v>9</v>
      </c>
      <c r="C13" s="18">
        <v>5200</v>
      </c>
      <c r="D13" s="17">
        <f t="shared" si="0"/>
        <v>2392</v>
      </c>
      <c r="E13" s="17">
        <f t="shared" si="1"/>
        <v>416</v>
      </c>
      <c r="F13" s="17">
        <f t="shared" si="2"/>
        <v>8008</v>
      </c>
      <c r="G13" s="17">
        <f t="shared" si="3"/>
        <v>1041.04</v>
      </c>
      <c r="H13" s="17">
        <f t="shared" si="4"/>
        <v>6966.96</v>
      </c>
    </row>
    <row r="14" spans="1:8">
      <c r="A14" s="5">
        <v>207</v>
      </c>
      <c r="B14" s="6" t="s">
        <v>14</v>
      </c>
      <c r="C14" s="18">
        <v>6950</v>
      </c>
      <c r="D14" s="17">
        <f t="shared" si="0"/>
        <v>3197</v>
      </c>
      <c r="E14" s="17">
        <f t="shared" si="1"/>
        <v>556</v>
      </c>
      <c r="F14" s="17">
        <f t="shared" si="2"/>
        <v>10703</v>
      </c>
      <c r="G14" s="17">
        <f t="shared" si="3"/>
        <v>1391.39</v>
      </c>
      <c r="H14" s="17">
        <f t="shared" si="4"/>
        <v>9311.61</v>
      </c>
    </row>
    <row r="15" spans="1:8">
      <c r="A15" s="5">
        <v>209</v>
      </c>
      <c r="B15" s="6" t="s">
        <v>16</v>
      </c>
      <c r="C15" s="18">
        <v>7650</v>
      </c>
      <c r="D15" s="17">
        <f t="shared" si="0"/>
        <v>3519</v>
      </c>
      <c r="E15" s="17">
        <f t="shared" si="1"/>
        <v>612</v>
      </c>
      <c r="F15" s="17">
        <f t="shared" si="2"/>
        <v>11781</v>
      </c>
      <c r="G15" s="17">
        <f t="shared" si="3"/>
        <v>1531.53</v>
      </c>
      <c r="H15" s="17">
        <f t="shared" si="4"/>
        <v>10249.469999999999</v>
      </c>
    </row>
    <row r="16" spans="1:8">
      <c r="A16" s="5">
        <v>212</v>
      </c>
      <c r="B16" s="6" t="s">
        <v>19</v>
      </c>
      <c r="C16" s="18">
        <v>8700</v>
      </c>
      <c r="D16" s="17">
        <f t="shared" si="0"/>
        <v>4002</v>
      </c>
      <c r="E16" s="17">
        <f t="shared" si="1"/>
        <v>696</v>
      </c>
      <c r="F16" s="17">
        <f t="shared" si="2"/>
        <v>13398</v>
      </c>
      <c r="G16" s="17">
        <f t="shared" si="3"/>
        <v>1741.74</v>
      </c>
      <c r="H16" s="17">
        <f t="shared" si="4"/>
        <v>11656.26</v>
      </c>
    </row>
    <row r="17" spans="1:8">
      <c r="A17" s="5">
        <v>203</v>
      </c>
      <c r="B17" s="6" t="s">
        <v>10</v>
      </c>
      <c r="C17" s="18">
        <v>5550</v>
      </c>
      <c r="D17" s="17">
        <f t="shared" si="0"/>
        <v>2553</v>
      </c>
      <c r="E17" s="17">
        <f t="shared" si="1"/>
        <v>444</v>
      </c>
      <c r="F17" s="17">
        <f t="shared" si="2"/>
        <v>8547</v>
      </c>
      <c r="G17" s="17">
        <f t="shared" si="3"/>
        <v>1111.1100000000001</v>
      </c>
      <c r="H17" s="17">
        <f t="shared" si="4"/>
        <v>7435.8899999999994</v>
      </c>
    </row>
    <row r="18" spans="1:8">
      <c r="A18" s="5">
        <v>211</v>
      </c>
      <c r="B18" s="6" t="s">
        <v>18</v>
      </c>
      <c r="C18" s="18">
        <v>8350</v>
      </c>
      <c r="D18" s="17">
        <f t="shared" si="0"/>
        <v>3841</v>
      </c>
      <c r="E18" s="17">
        <f t="shared" si="1"/>
        <v>668</v>
      </c>
      <c r="F18" s="17">
        <f t="shared" si="2"/>
        <v>12859</v>
      </c>
      <c r="G18" s="17">
        <f t="shared" si="3"/>
        <v>1671.67</v>
      </c>
      <c r="H18" s="17">
        <f t="shared" si="4"/>
        <v>11187.33</v>
      </c>
    </row>
    <row r="19" spans="1:8">
      <c r="A19" s="1"/>
      <c r="B19" s="1" t="s">
        <v>21</v>
      </c>
      <c r="C19" s="19">
        <v>94850</v>
      </c>
      <c r="D19" s="17">
        <f t="shared" si="0"/>
        <v>43631</v>
      </c>
      <c r="E19" s="17">
        <f t="shared" si="1"/>
        <v>7588</v>
      </c>
      <c r="F19" s="17">
        <f t="shared" si="2"/>
        <v>146069</v>
      </c>
      <c r="G19" s="17">
        <f t="shared" si="3"/>
        <v>18988.97</v>
      </c>
      <c r="H19" s="17">
        <f t="shared" si="4"/>
        <v>127080.03</v>
      </c>
    </row>
    <row r="21" spans="1:8">
      <c r="A21" t="s">
        <v>22</v>
      </c>
      <c r="C21" s="8">
        <f>MAX(H5:H18)</f>
        <v>12125.19</v>
      </c>
      <c r="H21" s="8"/>
    </row>
    <row r="22" spans="1:8">
      <c r="A22" t="s">
        <v>23</v>
      </c>
      <c r="C22" s="8">
        <f>MIN(H5:H18)</f>
        <v>6029.1</v>
      </c>
    </row>
    <row r="23" spans="1:8">
      <c r="A23" t="s">
        <v>24</v>
      </c>
      <c r="C23" s="8">
        <f>AVERAGE(H5:H18)</f>
        <v>9077.1450000000004</v>
      </c>
    </row>
  </sheetData>
  <mergeCells count="7">
    <mergeCell ref="A1:H1"/>
    <mergeCell ref="A2:H2"/>
    <mergeCell ref="A3:A4"/>
    <mergeCell ref="B3:B4"/>
    <mergeCell ref="C3:C4"/>
    <mergeCell ref="F3:F4"/>
    <mergeCell ref="H3:H4"/>
  </mergeCells>
  <conditionalFormatting sqref="H5:H18">
    <cfRule type="cellIs" dxfId="32" priority="1" operator="greaterThanOrEqual">
      <formula>10000</formula>
    </cfRule>
    <cfRule type="cellIs" dxfId="33" priority="2" operator="lessThan">
      <formula>7000</formula>
    </cfRule>
    <cfRule type="cellIs" dxfId="34" priority="3" operator="between">
      <formula>7000</formula>
      <formula>10000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I17" sqref="I17"/>
    </sheetView>
  </sheetViews>
  <sheetFormatPr defaultRowHeight="15.75"/>
  <cols>
    <col min="2" max="2" width="16.875" customWidth="1"/>
    <col min="3" max="3" width="18.75" customWidth="1"/>
    <col min="4" max="4" width="12.125" customWidth="1"/>
    <col min="5" max="5" width="12.5" customWidth="1"/>
    <col min="6" max="6" width="13.5" customWidth="1"/>
    <col min="7" max="7" width="14.5" customWidth="1"/>
    <col min="8" max="8" width="13.875" customWidth="1"/>
  </cols>
  <sheetData>
    <row r="1" spans="1:8" ht="25.5" customHeight="1">
      <c r="A1" s="20" t="s">
        <v>37</v>
      </c>
      <c r="B1" s="20"/>
      <c r="C1" s="20"/>
      <c r="D1" s="20"/>
      <c r="E1" s="20"/>
      <c r="F1" s="20"/>
      <c r="G1" s="20"/>
      <c r="H1" s="20"/>
    </row>
    <row r="2" spans="1:8" ht="22.5" customHeight="1">
      <c r="A2" s="20" t="s">
        <v>38</v>
      </c>
      <c r="B2" s="20"/>
      <c r="C2" s="20"/>
      <c r="D2" s="20"/>
      <c r="E2" s="20"/>
      <c r="F2" s="20"/>
      <c r="G2" s="20"/>
      <c r="H2" s="20"/>
    </row>
    <row r="3" spans="1:8" ht="31.5" customHeight="1">
      <c r="A3" s="12" t="s">
        <v>25</v>
      </c>
      <c r="B3" s="14" t="s">
        <v>1</v>
      </c>
      <c r="C3" s="12" t="s">
        <v>33</v>
      </c>
      <c r="D3" s="12" t="s">
        <v>32</v>
      </c>
      <c r="E3" s="12" t="s">
        <v>31</v>
      </c>
      <c r="F3" s="12" t="s">
        <v>30</v>
      </c>
    </row>
    <row r="4" spans="1:8">
      <c r="A4" s="13"/>
      <c r="B4" s="15"/>
      <c r="C4" s="13"/>
      <c r="D4" s="13"/>
      <c r="E4" s="13"/>
      <c r="F4" s="13"/>
    </row>
    <row r="5" spans="1:8">
      <c r="A5" s="5">
        <v>204</v>
      </c>
      <c r="B5" s="6" t="s">
        <v>11</v>
      </c>
      <c r="C5" s="18" t="s">
        <v>34</v>
      </c>
      <c r="D5" s="17">
        <v>30773</v>
      </c>
      <c r="E5" s="17">
        <v>4000.49</v>
      </c>
      <c r="F5" s="17">
        <v>26772.51</v>
      </c>
    </row>
    <row r="6" spans="1:8">
      <c r="A6" s="5">
        <v>210</v>
      </c>
      <c r="B6" s="6" t="s">
        <v>17</v>
      </c>
      <c r="C6" s="18" t="s">
        <v>34</v>
      </c>
      <c r="D6" s="17">
        <v>31403</v>
      </c>
      <c r="E6" s="17">
        <v>4082.39</v>
      </c>
      <c r="F6" s="17">
        <v>27320.61</v>
      </c>
    </row>
    <row r="7" spans="1:8">
      <c r="A7" s="5">
        <v>208</v>
      </c>
      <c r="B7" s="6" t="s">
        <v>15</v>
      </c>
      <c r="C7" s="18" t="s">
        <v>35</v>
      </c>
      <c r="D7" s="17">
        <v>23384</v>
      </c>
      <c r="E7" s="17">
        <v>3039.99</v>
      </c>
      <c r="F7" s="17">
        <v>20344.009999999998</v>
      </c>
    </row>
    <row r="8" spans="1:8">
      <c r="A8" s="5">
        <v>201</v>
      </c>
      <c r="B8" s="6" t="s">
        <v>8</v>
      </c>
      <c r="C8" s="18" t="s">
        <v>36</v>
      </c>
      <c r="D8" s="17">
        <v>23328</v>
      </c>
      <c r="E8" s="17">
        <v>3032.71</v>
      </c>
      <c r="F8" s="17">
        <v>20295.29</v>
      </c>
    </row>
    <row r="9" spans="1:8">
      <c r="A9" s="5">
        <v>206</v>
      </c>
      <c r="B9" s="6" t="s">
        <v>13</v>
      </c>
      <c r="C9" s="18" t="s">
        <v>35</v>
      </c>
      <c r="D9" s="17">
        <v>27588</v>
      </c>
      <c r="E9" s="17">
        <v>3586.44</v>
      </c>
      <c r="F9" s="17">
        <v>24001.56</v>
      </c>
    </row>
    <row r="10" spans="1:8">
      <c r="A10" s="5">
        <v>200</v>
      </c>
      <c r="B10" s="6" t="s">
        <v>7</v>
      </c>
      <c r="C10" s="18" t="s">
        <v>35</v>
      </c>
      <c r="D10" s="17">
        <v>18810</v>
      </c>
      <c r="E10" s="17">
        <v>2445.3000000000002</v>
      </c>
      <c r="F10" s="17">
        <v>16364.7</v>
      </c>
    </row>
    <row r="11" spans="1:8">
      <c r="A11" s="5">
        <v>205</v>
      </c>
      <c r="B11" s="6" t="s">
        <v>12</v>
      </c>
      <c r="C11" s="18" t="s">
        <v>34</v>
      </c>
      <c r="D11" s="17">
        <v>26125</v>
      </c>
      <c r="E11" s="17">
        <v>3396.25</v>
      </c>
      <c r="F11" s="17">
        <v>22728.75</v>
      </c>
    </row>
    <row r="12" spans="1:8">
      <c r="A12" s="5">
        <v>213</v>
      </c>
      <c r="B12" s="6" t="s">
        <v>20</v>
      </c>
      <c r="C12" s="18" t="s">
        <v>34</v>
      </c>
      <c r="D12" s="17">
        <v>37829</v>
      </c>
      <c r="E12" s="17">
        <v>4917.7700000000004</v>
      </c>
      <c r="F12" s="17">
        <v>32911.230000000003</v>
      </c>
    </row>
    <row r="13" spans="1:8">
      <c r="A13" s="5">
        <v>202</v>
      </c>
      <c r="B13" s="6" t="s">
        <v>9</v>
      </c>
      <c r="C13" s="18" t="s">
        <v>36</v>
      </c>
      <c r="D13" s="17">
        <v>21736</v>
      </c>
      <c r="E13" s="17">
        <v>2825.68</v>
      </c>
      <c r="F13" s="17">
        <v>18910.32</v>
      </c>
    </row>
    <row r="14" spans="1:8">
      <c r="A14" s="5">
        <v>207</v>
      </c>
      <c r="B14" s="6" t="s">
        <v>14</v>
      </c>
      <c r="C14" s="18" t="s">
        <v>35</v>
      </c>
      <c r="D14" s="17">
        <v>29051</v>
      </c>
      <c r="E14" s="17">
        <v>3776.63</v>
      </c>
      <c r="F14" s="17">
        <v>25274.37</v>
      </c>
    </row>
    <row r="15" spans="1:8">
      <c r="A15" s="5">
        <v>209</v>
      </c>
      <c r="B15" s="6" t="s">
        <v>16</v>
      </c>
      <c r="C15" s="18" t="s">
        <v>34</v>
      </c>
      <c r="D15" s="17">
        <v>31977</v>
      </c>
      <c r="E15" s="17">
        <v>4157.01</v>
      </c>
      <c r="F15" s="17">
        <v>27819.99</v>
      </c>
    </row>
    <row r="16" spans="1:8">
      <c r="A16" s="5">
        <v>212</v>
      </c>
      <c r="B16" s="6" t="s">
        <v>19</v>
      </c>
      <c r="C16" s="18" t="s">
        <v>36</v>
      </c>
      <c r="D16" s="17">
        <v>36366</v>
      </c>
      <c r="E16" s="17">
        <v>4727.58</v>
      </c>
      <c r="F16" s="17">
        <v>31638.42</v>
      </c>
    </row>
    <row r="17" spans="1:8">
      <c r="A17" s="5">
        <v>203</v>
      </c>
      <c r="B17" s="6" t="s">
        <v>10</v>
      </c>
      <c r="C17" s="18" t="s">
        <v>35</v>
      </c>
      <c r="D17" s="17">
        <v>23199</v>
      </c>
      <c r="E17" s="17">
        <v>3015.87</v>
      </c>
      <c r="F17" s="17">
        <v>20183.13</v>
      </c>
    </row>
    <row r="18" spans="1:8">
      <c r="A18" s="5">
        <v>211</v>
      </c>
      <c r="B18" s="6" t="s">
        <v>18</v>
      </c>
      <c r="C18" s="18" t="s">
        <v>35</v>
      </c>
      <c r="D18" s="17">
        <v>34903</v>
      </c>
      <c r="E18" s="17">
        <v>4537.3900000000003</v>
      </c>
      <c r="F18" s="17">
        <v>30365.61</v>
      </c>
    </row>
    <row r="20" spans="1:8">
      <c r="C20" s="8"/>
      <c r="H20" s="8"/>
    </row>
    <row r="21" spans="1:8">
      <c r="C21" s="8"/>
    </row>
    <row r="22" spans="1:8">
      <c r="C22" s="8"/>
    </row>
  </sheetData>
  <mergeCells count="8">
    <mergeCell ref="A1:H1"/>
    <mergeCell ref="A2:H2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I9" sqref="I9"/>
    </sheetView>
  </sheetViews>
  <sheetFormatPr defaultRowHeight="15.75" outlineLevelRow="2"/>
  <cols>
    <col min="1" max="1" width="9.375" bestFit="1" customWidth="1"/>
    <col min="2" max="2" width="16.875" customWidth="1"/>
    <col min="3" max="3" width="18.75" customWidth="1"/>
    <col min="4" max="4" width="16" customWidth="1"/>
    <col min="5" max="5" width="12.5" customWidth="1"/>
    <col min="6" max="6" width="13.5" customWidth="1"/>
    <col min="7" max="7" width="14.5" customWidth="1"/>
    <col min="8" max="8" width="13.875" customWidth="1"/>
  </cols>
  <sheetData>
    <row r="1" spans="1:8" ht="25.5" customHeight="1">
      <c r="A1" s="35" t="s">
        <v>37</v>
      </c>
      <c r="B1" s="35"/>
      <c r="C1" s="35"/>
      <c r="D1" s="35"/>
      <c r="E1" s="35"/>
      <c r="F1" s="35"/>
      <c r="G1" s="35"/>
      <c r="H1" s="35"/>
    </row>
    <row r="2" spans="1:8" ht="22.5" customHeight="1">
      <c r="A2" s="20" t="s">
        <v>38</v>
      </c>
      <c r="B2" s="20"/>
      <c r="C2" s="20"/>
      <c r="D2" s="20"/>
      <c r="E2" s="20"/>
      <c r="F2" s="20"/>
      <c r="G2" s="20"/>
      <c r="H2" s="20"/>
    </row>
    <row r="3" spans="1:8" ht="31.5" customHeight="1">
      <c r="A3" s="12" t="s">
        <v>25</v>
      </c>
      <c r="B3" s="14" t="s">
        <v>1</v>
      </c>
      <c r="C3" s="12" t="s">
        <v>33</v>
      </c>
      <c r="D3" s="12" t="s">
        <v>32</v>
      </c>
      <c r="E3" s="12" t="s">
        <v>31</v>
      </c>
      <c r="F3" s="12" t="s">
        <v>30</v>
      </c>
    </row>
    <row r="4" spans="1:8" outlineLevel="1">
      <c r="A4" s="13"/>
      <c r="B4" s="15"/>
      <c r="C4" s="13"/>
      <c r="D4" s="13"/>
      <c r="E4" s="13"/>
      <c r="F4" s="13"/>
    </row>
    <row r="5" spans="1:8" outlineLevel="2">
      <c r="A5" s="21">
        <v>201</v>
      </c>
      <c r="B5" s="17" t="s">
        <v>8</v>
      </c>
      <c r="C5" s="17" t="s">
        <v>36</v>
      </c>
      <c r="D5" s="17">
        <v>23328</v>
      </c>
      <c r="E5" s="17">
        <v>3032.71</v>
      </c>
      <c r="F5" s="17">
        <v>20295.29</v>
      </c>
    </row>
    <row r="6" spans="1:8" outlineLevel="2">
      <c r="A6" s="21">
        <v>202</v>
      </c>
      <c r="B6" s="17" t="s">
        <v>9</v>
      </c>
      <c r="C6" s="17" t="s">
        <v>36</v>
      </c>
      <c r="D6" s="17">
        <v>21736</v>
      </c>
      <c r="E6" s="17">
        <v>2825.68</v>
      </c>
      <c r="F6" s="17">
        <v>18910.32</v>
      </c>
    </row>
    <row r="7" spans="1:8" outlineLevel="2">
      <c r="A7" s="21">
        <v>212</v>
      </c>
      <c r="B7" s="17" t="s">
        <v>19</v>
      </c>
      <c r="C7" s="17" t="s">
        <v>36</v>
      </c>
      <c r="D7" s="17">
        <v>36366</v>
      </c>
      <c r="E7" s="17">
        <v>4727.58</v>
      </c>
      <c r="F7" s="17">
        <v>31638.42</v>
      </c>
    </row>
    <row r="8" spans="1:8" outlineLevel="1">
      <c r="A8" s="21"/>
      <c r="B8" s="17"/>
      <c r="C8" s="23" t="s">
        <v>40</v>
      </c>
      <c r="D8" s="17">
        <f>SUBTOTAL(9,D5:D7)</f>
        <v>81430</v>
      </c>
      <c r="E8" s="17">
        <f>SUBTOTAL(9,E5:E7)</f>
        <v>10585.97</v>
      </c>
      <c r="F8" s="17">
        <f>SUBTOTAL(9,F5:F7)</f>
        <v>70844.03</v>
      </c>
    </row>
    <row r="9" spans="1:8" outlineLevel="2">
      <c r="A9" s="21">
        <v>204</v>
      </c>
      <c r="B9" s="17" t="s">
        <v>11</v>
      </c>
      <c r="C9" s="17" t="s">
        <v>34</v>
      </c>
      <c r="D9" s="17">
        <v>30773</v>
      </c>
      <c r="E9" s="17">
        <v>4000.49</v>
      </c>
      <c r="F9" s="17">
        <v>26772.51</v>
      </c>
    </row>
    <row r="10" spans="1:8" outlineLevel="2">
      <c r="A10" s="21">
        <v>210</v>
      </c>
      <c r="B10" s="17" t="s">
        <v>17</v>
      </c>
      <c r="C10" s="17" t="s">
        <v>34</v>
      </c>
      <c r="D10" s="17">
        <v>31403</v>
      </c>
      <c r="E10" s="17">
        <v>4082.39</v>
      </c>
      <c r="F10" s="17">
        <v>27320.61</v>
      </c>
    </row>
    <row r="11" spans="1:8" outlineLevel="2">
      <c r="A11" s="21">
        <v>205</v>
      </c>
      <c r="B11" s="17" t="s">
        <v>12</v>
      </c>
      <c r="C11" s="17" t="s">
        <v>34</v>
      </c>
      <c r="D11" s="17">
        <v>26125</v>
      </c>
      <c r="E11" s="17">
        <v>3396.25</v>
      </c>
      <c r="F11" s="17">
        <v>22728.75</v>
      </c>
    </row>
    <row r="12" spans="1:8" outlineLevel="2">
      <c r="A12" s="21">
        <v>213</v>
      </c>
      <c r="B12" s="17" t="s">
        <v>20</v>
      </c>
      <c r="C12" s="17" t="s">
        <v>34</v>
      </c>
      <c r="D12" s="17">
        <v>37829</v>
      </c>
      <c r="E12" s="17">
        <v>4917.7700000000004</v>
      </c>
      <c r="F12" s="17">
        <v>32911.230000000003</v>
      </c>
    </row>
    <row r="13" spans="1:8" outlineLevel="2">
      <c r="A13" s="21">
        <v>209</v>
      </c>
      <c r="B13" s="17" t="s">
        <v>16</v>
      </c>
      <c r="C13" s="17" t="s">
        <v>34</v>
      </c>
      <c r="D13" s="17">
        <v>31977</v>
      </c>
      <c r="E13" s="17">
        <v>4157.01</v>
      </c>
      <c r="F13" s="17">
        <v>27819.99</v>
      </c>
    </row>
    <row r="14" spans="1:8" outlineLevel="1">
      <c r="A14" s="21"/>
      <c r="B14" s="17"/>
      <c r="C14" s="23" t="s">
        <v>41</v>
      </c>
      <c r="D14" s="17">
        <f>SUBTOTAL(9,D9:D13)</f>
        <v>158107</v>
      </c>
      <c r="E14" s="17">
        <f>SUBTOTAL(9,E9:E13)</f>
        <v>20553.910000000003</v>
      </c>
      <c r="F14" s="17">
        <f>SUBTOTAL(9,F9:F13)</f>
        <v>137553.09</v>
      </c>
    </row>
    <row r="15" spans="1:8" outlineLevel="2">
      <c r="A15" s="21">
        <v>208</v>
      </c>
      <c r="B15" s="17" t="s">
        <v>15</v>
      </c>
      <c r="C15" s="17" t="s">
        <v>35</v>
      </c>
      <c r="D15" s="17">
        <v>23384</v>
      </c>
      <c r="E15" s="17">
        <v>3039.99</v>
      </c>
      <c r="F15" s="17">
        <v>20344.009999999998</v>
      </c>
    </row>
    <row r="16" spans="1:8" outlineLevel="2">
      <c r="A16" s="21">
        <v>206</v>
      </c>
      <c r="B16" s="17" t="s">
        <v>13</v>
      </c>
      <c r="C16" s="17" t="s">
        <v>35</v>
      </c>
      <c r="D16" s="17">
        <v>27588</v>
      </c>
      <c r="E16" s="17">
        <v>3586.44</v>
      </c>
      <c r="F16" s="17">
        <v>24001.56</v>
      </c>
    </row>
    <row r="17" spans="1:8" outlineLevel="2">
      <c r="A17" s="21">
        <v>200</v>
      </c>
      <c r="B17" s="17" t="s">
        <v>7</v>
      </c>
      <c r="C17" s="17" t="s">
        <v>35</v>
      </c>
      <c r="D17" s="17">
        <v>18810</v>
      </c>
      <c r="E17" s="17">
        <v>2445.3000000000002</v>
      </c>
      <c r="F17" s="17">
        <v>16364.7</v>
      </c>
    </row>
    <row r="18" spans="1:8" outlineLevel="2">
      <c r="A18" s="21">
        <v>207</v>
      </c>
      <c r="B18" s="17" t="s">
        <v>14</v>
      </c>
      <c r="C18" s="17" t="s">
        <v>35</v>
      </c>
      <c r="D18" s="17">
        <v>29051</v>
      </c>
      <c r="E18" s="17">
        <v>3776.63</v>
      </c>
      <c r="F18" s="17">
        <v>25274.37</v>
      </c>
    </row>
    <row r="19" spans="1:8" outlineLevel="2">
      <c r="A19" s="21">
        <v>203</v>
      </c>
      <c r="B19" s="17" t="s">
        <v>10</v>
      </c>
      <c r="C19" s="17" t="s">
        <v>35</v>
      </c>
      <c r="D19" s="17">
        <v>23199</v>
      </c>
      <c r="E19" s="17">
        <v>3015.87</v>
      </c>
      <c r="F19" s="17">
        <v>20183.13</v>
      </c>
    </row>
    <row r="20" spans="1:8" outlineLevel="2">
      <c r="A20" s="21">
        <v>211</v>
      </c>
      <c r="B20" s="17" t="s">
        <v>18</v>
      </c>
      <c r="C20" s="17" t="s">
        <v>35</v>
      </c>
      <c r="D20" s="17">
        <v>34903</v>
      </c>
      <c r="E20" s="17">
        <v>4537.3900000000003</v>
      </c>
      <c r="F20" s="17">
        <v>30365.61</v>
      </c>
    </row>
    <row r="21" spans="1:8" outlineLevel="1">
      <c r="A21" s="24"/>
      <c r="B21" s="22"/>
      <c r="C21" s="25" t="s">
        <v>42</v>
      </c>
      <c r="D21" s="22">
        <f>SUBTOTAL(9,D15:D20)</f>
        <v>156935</v>
      </c>
      <c r="E21" s="22">
        <f>SUBTOTAL(9,E15:E20)</f>
        <v>20401.62</v>
      </c>
      <c r="F21" s="22">
        <f>SUBTOTAL(9,F15:F20)</f>
        <v>136533.38</v>
      </c>
    </row>
    <row r="22" spans="1:8">
      <c r="A22" s="24"/>
      <c r="B22" s="22"/>
      <c r="C22" s="25" t="s">
        <v>39</v>
      </c>
      <c r="D22" s="22">
        <f>SUBTOTAL(9,D4:D20)</f>
        <v>396472</v>
      </c>
      <c r="E22" s="22">
        <f>SUBTOTAL(9,E4:E20)</f>
        <v>51541.5</v>
      </c>
      <c r="F22" s="22">
        <f>SUBTOTAL(9,F4:F20)</f>
        <v>344930.5</v>
      </c>
    </row>
    <row r="24" spans="1:8">
      <c r="C24" s="8"/>
      <c r="H24" s="8"/>
    </row>
    <row r="25" spans="1:8">
      <c r="C25" s="8"/>
    </row>
    <row r="26" spans="1:8">
      <c r="C26" s="8"/>
    </row>
  </sheetData>
  <sortState ref="A5:F18">
    <sortCondition ref="C5:C18"/>
  </sortState>
  <mergeCells count="8">
    <mergeCell ref="A1:H1"/>
    <mergeCell ref="A2:H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B21" sqref="B21"/>
    </sheetView>
  </sheetViews>
  <sheetFormatPr defaultRowHeight="15.75"/>
  <cols>
    <col min="1" max="1" width="16.625" customWidth="1"/>
    <col min="2" max="2" width="12.125" customWidth="1"/>
    <col min="3" max="3" width="12" customWidth="1"/>
    <col min="4" max="4" width="11.875" customWidth="1"/>
    <col min="5" max="5" width="13.375" customWidth="1"/>
  </cols>
  <sheetData>
    <row r="1" spans="1:5">
      <c r="A1" s="29" t="s">
        <v>58</v>
      </c>
      <c r="B1" s="29"/>
      <c r="C1" s="29"/>
      <c r="D1" s="29"/>
      <c r="E1" s="29"/>
    </row>
    <row r="2" spans="1:5" ht="27" customHeight="1">
      <c r="A2" s="16" t="s">
        <v>43</v>
      </c>
      <c r="B2" s="16"/>
      <c r="C2" s="16"/>
      <c r="D2" s="16"/>
      <c r="E2" s="16"/>
    </row>
    <row r="3" spans="1:5" s="10" customFormat="1">
      <c r="A3" s="27" t="s">
        <v>44</v>
      </c>
      <c r="B3" s="27">
        <v>2001</v>
      </c>
      <c r="C3" s="27">
        <v>2002</v>
      </c>
      <c r="D3" s="27">
        <v>2003</v>
      </c>
      <c r="E3" s="27" t="s">
        <v>45</v>
      </c>
    </row>
    <row r="4" spans="1:5">
      <c r="A4" s="1" t="s">
        <v>46</v>
      </c>
      <c r="B4" s="28">
        <v>37.200000000000003</v>
      </c>
      <c r="C4" s="28">
        <v>34.5</v>
      </c>
      <c r="D4" s="28">
        <v>8</v>
      </c>
      <c r="E4" s="28">
        <f>B4+C4+D4</f>
        <v>79.7</v>
      </c>
    </row>
    <row r="5" spans="1:5">
      <c r="A5" s="1" t="s">
        <v>47</v>
      </c>
      <c r="B5" s="28">
        <v>11.4</v>
      </c>
      <c r="C5" s="28">
        <v>51.3</v>
      </c>
      <c r="D5" s="28">
        <v>1.2</v>
      </c>
      <c r="E5" s="28">
        <f t="shared" ref="E5:E15" si="0">B5+C5+D5</f>
        <v>63.9</v>
      </c>
    </row>
    <row r="6" spans="1:5">
      <c r="A6" s="1" t="s">
        <v>48</v>
      </c>
      <c r="B6" s="28">
        <v>16.5</v>
      </c>
      <c r="C6" s="28">
        <v>20.5</v>
      </c>
      <c r="D6" s="28">
        <v>3.8</v>
      </c>
      <c r="E6" s="28">
        <f t="shared" si="0"/>
        <v>40.799999999999997</v>
      </c>
    </row>
    <row r="7" spans="1:5">
      <c r="A7" s="1" t="s">
        <v>49</v>
      </c>
      <c r="B7" s="28">
        <v>19.5</v>
      </c>
      <c r="C7" s="28">
        <v>26.9</v>
      </c>
      <c r="D7" s="28">
        <v>11.9</v>
      </c>
      <c r="E7" s="28">
        <f t="shared" si="0"/>
        <v>58.3</v>
      </c>
    </row>
    <row r="8" spans="1:5">
      <c r="A8" s="1" t="s">
        <v>50</v>
      </c>
      <c r="B8" s="28">
        <v>11.7</v>
      </c>
      <c r="C8" s="28">
        <v>45.5</v>
      </c>
      <c r="D8" s="28">
        <v>66.3</v>
      </c>
      <c r="E8" s="28">
        <f t="shared" si="0"/>
        <v>123.5</v>
      </c>
    </row>
    <row r="9" spans="1:5">
      <c r="A9" s="1" t="s">
        <v>51</v>
      </c>
      <c r="B9" s="28">
        <v>129.1</v>
      </c>
      <c r="C9" s="28">
        <v>71.5</v>
      </c>
      <c r="D9" s="28">
        <v>60</v>
      </c>
      <c r="E9" s="28">
        <f t="shared" si="0"/>
        <v>260.60000000000002</v>
      </c>
    </row>
    <row r="10" spans="1:5">
      <c r="A10" s="1" t="s">
        <v>52</v>
      </c>
      <c r="B10" s="28">
        <v>57.1</v>
      </c>
      <c r="C10" s="28">
        <v>152.9</v>
      </c>
      <c r="D10" s="28">
        <v>50.6</v>
      </c>
      <c r="E10" s="28">
        <f t="shared" si="0"/>
        <v>260.60000000000002</v>
      </c>
    </row>
    <row r="11" spans="1:5">
      <c r="A11" s="1" t="s">
        <v>53</v>
      </c>
      <c r="B11" s="28">
        <v>43.8</v>
      </c>
      <c r="C11" s="28">
        <v>96.6</v>
      </c>
      <c r="D11" s="28">
        <v>145.19999999999999</v>
      </c>
      <c r="E11" s="28">
        <f t="shared" si="0"/>
        <v>285.59999999999997</v>
      </c>
    </row>
    <row r="12" spans="1:5">
      <c r="A12" s="1" t="s">
        <v>54</v>
      </c>
      <c r="B12" s="28">
        <v>85.7</v>
      </c>
      <c r="C12" s="28">
        <v>74.8</v>
      </c>
      <c r="D12" s="28">
        <v>79.900000000000006</v>
      </c>
      <c r="E12" s="28">
        <f t="shared" si="0"/>
        <v>240.4</v>
      </c>
    </row>
    <row r="13" spans="1:5">
      <c r="A13" s="1" t="s">
        <v>55</v>
      </c>
      <c r="B13" s="28">
        <v>86</v>
      </c>
      <c r="C13" s="28">
        <v>14.5</v>
      </c>
      <c r="D13" s="28">
        <v>74.900000000000006</v>
      </c>
      <c r="E13" s="28">
        <f t="shared" si="0"/>
        <v>175.4</v>
      </c>
    </row>
    <row r="14" spans="1:5">
      <c r="A14" s="1" t="s">
        <v>56</v>
      </c>
      <c r="B14" s="28">
        <v>12.5</v>
      </c>
      <c r="C14" s="28">
        <v>21</v>
      </c>
      <c r="D14" s="28">
        <v>56.6</v>
      </c>
      <c r="E14" s="28">
        <f t="shared" si="0"/>
        <v>90.1</v>
      </c>
    </row>
    <row r="15" spans="1:5">
      <c r="A15" s="1" t="s">
        <v>57</v>
      </c>
      <c r="B15" s="28">
        <v>21.2</v>
      </c>
      <c r="C15" s="28">
        <v>22.3</v>
      </c>
      <c r="D15" s="28">
        <v>9.4</v>
      </c>
      <c r="E15" s="28">
        <f t="shared" si="0"/>
        <v>52.9</v>
      </c>
    </row>
    <row r="16" spans="1:5">
      <c r="A16" s="1"/>
      <c r="C16" s="1"/>
      <c r="D16" s="1"/>
      <c r="E16" s="1" t="s">
        <v>45</v>
      </c>
    </row>
    <row r="17" spans="1:5">
      <c r="A17" s="1" t="s">
        <v>59</v>
      </c>
      <c r="B17" s="30">
        <f>SUM(B4:B15)</f>
        <v>531.70000000000005</v>
      </c>
      <c r="C17" s="30">
        <f t="shared" ref="C17:E17" si="1">SUM(C4:C15)</f>
        <v>632.29999999999995</v>
      </c>
      <c r="D17" s="30">
        <f t="shared" si="1"/>
        <v>567.79999999999995</v>
      </c>
      <c r="E17" s="30">
        <f t="shared" si="1"/>
        <v>1731.8000000000002</v>
      </c>
    </row>
    <row r="18" spans="1:5">
      <c r="A18" s="1" t="s">
        <v>60</v>
      </c>
      <c r="B18" s="30">
        <f>MAX(B4:B15)</f>
        <v>129.1</v>
      </c>
      <c r="C18" s="30">
        <f t="shared" ref="C18:E18" si="2">MAX(C4:C15)</f>
        <v>152.9</v>
      </c>
      <c r="D18" s="30">
        <f t="shared" si="2"/>
        <v>145.19999999999999</v>
      </c>
      <c r="E18" s="30">
        <f t="shared" si="2"/>
        <v>285.59999999999997</v>
      </c>
    </row>
    <row r="19" spans="1:5">
      <c r="A19" s="1" t="s">
        <v>61</v>
      </c>
      <c r="B19" s="30">
        <f>MIN(B4:B15)</f>
        <v>11.4</v>
      </c>
      <c r="C19" s="30">
        <f t="shared" ref="C19:E19" si="3">MIN(C4:C15)</f>
        <v>14.5</v>
      </c>
      <c r="D19" s="30">
        <f t="shared" si="3"/>
        <v>1.2</v>
      </c>
      <c r="E19" s="30">
        <f t="shared" si="3"/>
        <v>40.799999999999997</v>
      </c>
    </row>
    <row r="20" spans="1:5">
      <c r="A20" s="1" t="s">
        <v>62</v>
      </c>
      <c r="B20" s="30">
        <f>AVERAGE(B4:B15)</f>
        <v>44.308333333333337</v>
      </c>
      <c r="C20" s="30">
        <f t="shared" ref="C20:E20" si="4">AVERAGE(C4:C15)</f>
        <v>52.691666666666663</v>
      </c>
      <c r="D20" s="30">
        <f t="shared" si="4"/>
        <v>47.316666666666663</v>
      </c>
      <c r="E20" s="30">
        <f t="shared" si="4"/>
        <v>144.31666666666669</v>
      </c>
    </row>
    <row r="21" spans="1:5" ht="47.25">
      <c r="A21" s="26" t="s">
        <v>63</v>
      </c>
      <c r="B21" s="1">
        <f>COUNTIF(B4:B15,"&gt;15")</f>
        <v>9</v>
      </c>
      <c r="C21" s="1"/>
      <c r="D21" s="1"/>
      <c r="E21" s="1"/>
    </row>
  </sheetData>
  <mergeCells count="2">
    <mergeCell ref="A1:E1"/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34" sqref="D34"/>
    </sheetView>
  </sheetViews>
  <sheetFormatPr defaultRowHeight="15.75"/>
  <cols>
    <col min="1" max="1" width="10.875" customWidth="1"/>
    <col min="2" max="2" width="16.75" customWidth="1"/>
    <col min="3" max="3" width="11.875" customWidth="1"/>
    <col min="5" max="5" width="12.25" customWidth="1"/>
  </cols>
  <sheetData>
    <row r="1" spans="1:5">
      <c r="A1" s="31" t="s">
        <v>64</v>
      </c>
      <c r="B1" s="31"/>
      <c r="C1" s="31"/>
      <c r="D1" s="31"/>
      <c r="E1" s="31"/>
    </row>
    <row r="3" spans="1: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>
      <c r="A4" s="32">
        <v>39935</v>
      </c>
      <c r="B4" s="1" t="s">
        <v>70</v>
      </c>
      <c r="C4" s="27">
        <v>17</v>
      </c>
      <c r="D4" s="33">
        <v>7</v>
      </c>
      <c r="E4" s="33">
        <f>C4*D4</f>
        <v>119</v>
      </c>
    </row>
    <row r="5" spans="1:5">
      <c r="A5" s="32">
        <v>39968</v>
      </c>
      <c r="B5" s="1" t="s">
        <v>71</v>
      </c>
      <c r="C5" s="27">
        <v>15</v>
      </c>
      <c r="D5" s="33">
        <v>21</v>
      </c>
      <c r="E5" s="33">
        <f t="shared" ref="E5:E15" si="0">C5*D5</f>
        <v>315</v>
      </c>
    </row>
    <row r="6" spans="1:5">
      <c r="A6" s="32">
        <v>39938</v>
      </c>
      <c r="B6" s="1" t="s">
        <v>72</v>
      </c>
      <c r="C6" s="27">
        <v>4</v>
      </c>
      <c r="D6" s="33">
        <v>65</v>
      </c>
      <c r="E6" s="33">
        <f t="shared" si="0"/>
        <v>260</v>
      </c>
    </row>
    <row r="7" spans="1:5">
      <c r="A7" s="32">
        <v>39939</v>
      </c>
      <c r="B7" s="1" t="s">
        <v>71</v>
      </c>
      <c r="C7" s="27">
        <v>16</v>
      </c>
      <c r="D7" s="33">
        <v>12</v>
      </c>
      <c r="E7" s="33">
        <f t="shared" si="0"/>
        <v>192</v>
      </c>
    </row>
    <row r="8" spans="1:5" ht="31.5">
      <c r="A8" s="32">
        <v>39940</v>
      </c>
      <c r="B8" s="26" t="s">
        <v>73</v>
      </c>
      <c r="C8" s="27">
        <v>5</v>
      </c>
      <c r="D8" s="33">
        <v>95</v>
      </c>
      <c r="E8" s="33">
        <f t="shared" si="0"/>
        <v>475</v>
      </c>
    </row>
    <row r="9" spans="1:5">
      <c r="A9" s="32">
        <v>39941</v>
      </c>
      <c r="B9" s="1" t="s">
        <v>74</v>
      </c>
      <c r="C9" s="27">
        <v>1</v>
      </c>
      <c r="D9" s="33">
        <v>6</v>
      </c>
      <c r="E9" s="33">
        <f t="shared" si="0"/>
        <v>6</v>
      </c>
    </row>
    <row r="10" spans="1:5">
      <c r="A10" s="32">
        <v>39942</v>
      </c>
      <c r="B10" s="1" t="s">
        <v>72</v>
      </c>
      <c r="C10" s="27">
        <v>1</v>
      </c>
      <c r="D10" s="33">
        <v>103</v>
      </c>
      <c r="E10" s="33">
        <f t="shared" si="0"/>
        <v>103</v>
      </c>
    </row>
    <row r="11" spans="1:5" ht="31.5">
      <c r="A11" s="32">
        <v>39944</v>
      </c>
      <c r="B11" s="26" t="s">
        <v>73</v>
      </c>
      <c r="C11" s="27">
        <v>1</v>
      </c>
      <c r="D11" s="33">
        <v>54</v>
      </c>
      <c r="E11" s="33">
        <f t="shared" si="0"/>
        <v>54</v>
      </c>
    </row>
    <row r="12" spans="1:5">
      <c r="A12" s="32">
        <v>39945</v>
      </c>
      <c r="B12" s="1" t="s">
        <v>70</v>
      </c>
      <c r="C12" s="27">
        <v>13</v>
      </c>
      <c r="D12" s="33">
        <v>6</v>
      </c>
      <c r="E12" s="33">
        <f t="shared" si="0"/>
        <v>78</v>
      </c>
    </row>
    <row r="13" spans="1:5">
      <c r="A13" s="32">
        <v>39946</v>
      </c>
      <c r="B13" s="1" t="s">
        <v>75</v>
      </c>
      <c r="C13" s="27">
        <v>16</v>
      </c>
      <c r="D13" s="33">
        <v>26</v>
      </c>
      <c r="E13" s="33">
        <f t="shared" si="0"/>
        <v>416</v>
      </c>
    </row>
    <row r="14" spans="1:5">
      <c r="A14" s="32">
        <v>39947</v>
      </c>
      <c r="B14" s="1" t="s">
        <v>76</v>
      </c>
      <c r="C14" s="27">
        <v>3</v>
      </c>
      <c r="D14" s="33">
        <v>10</v>
      </c>
      <c r="E14" s="33">
        <f t="shared" si="0"/>
        <v>30</v>
      </c>
    </row>
    <row r="15" spans="1:5">
      <c r="A15" s="32">
        <v>39948</v>
      </c>
      <c r="B15" s="1" t="s">
        <v>70</v>
      </c>
      <c r="C15" s="27">
        <v>10</v>
      </c>
      <c r="D15" s="33">
        <v>5</v>
      </c>
      <c r="E15" s="33">
        <f t="shared" si="0"/>
        <v>50</v>
      </c>
    </row>
    <row r="18" spans="2:3">
      <c r="B18" s="1" t="s">
        <v>70</v>
      </c>
      <c r="C18" s="1">
        <f>SUMIF(B4:B15,B18,E4:E15)</f>
        <v>247</v>
      </c>
    </row>
    <row r="19" spans="2:3">
      <c r="B19" s="1" t="s">
        <v>71</v>
      </c>
      <c r="C19" s="1">
        <f t="shared" ref="C19:C23" si="1">SUMIF(B5:B16,B19,E5:E16)</f>
        <v>507</v>
      </c>
    </row>
    <row r="20" spans="2:3">
      <c r="B20" s="1" t="s">
        <v>72</v>
      </c>
      <c r="C20" s="1">
        <f t="shared" si="1"/>
        <v>363</v>
      </c>
    </row>
    <row r="21" spans="2:3" ht="31.5">
      <c r="B21" s="26" t="s">
        <v>73</v>
      </c>
      <c r="C21" s="1">
        <f t="shared" si="1"/>
        <v>529</v>
      </c>
    </row>
    <row r="22" spans="2:3">
      <c r="B22" s="1" t="s">
        <v>75</v>
      </c>
      <c r="C22" s="1">
        <f t="shared" si="1"/>
        <v>416</v>
      </c>
    </row>
    <row r="23" spans="2:3">
      <c r="B23" s="1" t="s">
        <v>76</v>
      </c>
      <c r="C23" s="1">
        <f t="shared" si="1"/>
        <v>30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4"/>
  <sheetViews>
    <sheetView workbookViewId="0">
      <pane xSplit="35" ySplit="2" topLeftCell="AJ3" activePane="bottomRight" state="frozen"/>
      <selection pane="topRight" activeCell="AJ1" sqref="AJ1"/>
      <selection pane="bottomLeft" activeCell="A3" sqref="A3"/>
      <selection pane="bottomRight" activeCell="A2" sqref="A2:A14"/>
    </sheetView>
  </sheetViews>
  <sheetFormatPr defaultRowHeight="15.75"/>
  <cols>
    <col min="1" max="1" width="11.375" customWidth="1"/>
    <col min="2" max="2" width="2.125" bestFit="1" customWidth="1"/>
    <col min="3" max="3" width="1.875" bestFit="1" customWidth="1"/>
    <col min="4" max="6" width="2" bestFit="1" customWidth="1"/>
    <col min="7" max="8" width="2.125" bestFit="1" customWidth="1"/>
    <col min="9" max="10" width="2" bestFit="1" customWidth="1"/>
    <col min="11" max="32" width="2.875" bestFit="1" customWidth="1"/>
    <col min="33" max="33" width="11.625" customWidth="1"/>
    <col min="34" max="34" width="11.375" customWidth="1"/>
    <col min="35" max="35" width="11.125" customWidth="1"/>
  </cols>
  <sheetData>
    <row r="1" spans="1:35" ht="30.75" customHeight="1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10" customFormat="1" ht="31.5">
      <c r="A2" s="27" t="s">
        <v>1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34" t="s">
        <v>90</v>
      </c>
      <c r="AH2" s="27" t="s">
        <v>91</v>
      </c>
      <c r="AI2" s="27" t="s">
        <v>92</v>
      </c>
    </row>
    <row r="3" spans="1:35">
      <c r="A3" s="1" t="s">
        <v>78</v>
      </c>
      <c r="B3" s="27" t="s">
        <v>93</v>
      </c>
      <c r="C3" s="27">
        <v>8</v>
      </c>
      <c r="D3" s="27" t="s">
        <v>94</v>
      </c>
      <c r="E3" s="27" t="s">
        <v>94</v>
      </c>
      <c r="F3" s="27" t="s">
        <v>94</v>
      </c>
      <c r="G3" s="27" t="s">
        <v>93</v>
      </c>
      <c r="H3" s="27" t="s">
        <v>93</v>
      </c>
      <c r="I3" s="27">
        <v>8</v>
      </c>
      <c r="J3" s="27">
        <v>8</v>
      </c>
      <c r="K3" s="27">
        <v>8</v>
      </c>
      <c r="L3" s="27" t="s">
        <v>95</v>
      </c>
      <c r="M3" s="27" t="s">
        <v>94</v>
      </c>
      <c r="N3" s="27" t="s">
        <v>93</v>
      </c>
      <c r="O3" s="27" t="s">
        <v>93</v>
      </c>
      <c r="P3" s="27">
        <v>8</v>
      </c>
      <c r="Q3" s="27" t="s">
        <v>94</v>
      </c>
      <c r="R3" s="27" t="s">
        <v>94</v>
      </c>
      <c r="S3" s="27">
        <v>8</v>
      </c>
      <c r="T3" s="27">
        <v>8</v>
      </c>
      <c r="U3" s="27" t="s">
        <v>93</v>
      </c>
      <c r="V3" s="27" t="s">
        <v>93</v>
      </c>
      <c r="W3" s="27">
        <v>8</v>
      </c>
      <c r="X3" s="27" t="s">
        <v>94</v>
      </c>
      <c r="Y3" s="27" t="s">
        <v>94</v>
      </c>
      <c r="Z3" s="27" t="s">
        <v>95</v>
      </c>
      <c r="AA3" s="27" t="s">
        <v>95</v>
      </c>
      <c r="AB3" s="27" t="s">
        <v>93</v>
      </c>
      <c r="AC3" s="27" t="s">
        <v>93</v>
      </c>
      <c r="AD3" s="27" t="s">
        <v>95</v>
      </c>
      <c r="AE3" s="27" t="s">
        <v>95</v>
      </c>
      <c r="AF3" s="27">
        <v>8</v>
      </c>
      <c r="AG3" s="27">
        <f>COUNTIF(B3:AF3,8)</f>
        <v>9</v>
      </c>
      <c r="AH3" s="27">
        <f>COUNTIF(B3:AF3,"б")</f>
        <v>5</v>
      </c>
      <c r="AI3" s="27">
        <f>COUNTIF(B3:AF3,"н")</f>
        <v>8</v>
      </c>
    </row>
    <row r="4" spans="1:35">
      <c r="A4" s="1" t="s">
        <v>79</v>
      </c>
      <c r="B4" s="27" t="s">
        <v>93</v>
      </c>
      <c r="C4" s="27">
        <v>8</v>
      </c>
      <c r="D4" s="27" t="s">
        <v>95</v>
      </c>
      <c r="E4" s="27" t="s">
        <v>95</v>
      </c>
      <c r="F4" s="27" t="s">
        <v>95</v>
      </c>
      <c r="G4" s="27" t="s">
        <v>93</v>
      </c>
      <c r="H4" s="27" t="s">
        <v>93</v>
      </c>
      <c r="I4" s="27">
        <v>8</v>
      </c>
      <c r="J4" s="27">
        <v>8</v>
      </c>
      <c r="K4" s="27">
        <v>8</v>
      </c>
      <c r="L4" s="27">
        <v>8</v>
      </c>
      <c r="M4" s="27">
        <v>8</v>
      </c>
      <c r="N4" s="27" t="s">
        <v>93</v>
      </c>
      <c r="O4" s="27" t="s">
        <v>93</v>
      </c>
      <c r="P4" s="27">
        <v>8</v>
      </c>
      <c r="Q4" s="27">
        <v>8</v>
      </c>
      <c r="R4" s="27">
        <v>8</v>
      </c>
      <c r="S4" s="27">
        <v>8</v>
      </c>
      <c r="T4" s="27">
        <v>8</v>
      </c>
      <c r="U4" s="27" t="s">
        <v>93</v>
      </c>
      <c r="V4" s="27" t="s">
        <v>93</v>
      </c>
      <c r="W4" s="27">
        <v>8</v>
      </c>
      <c r="X4" s="27" t="s">
        <v>94</v>
      </c>
      <c r="Y4" s="27" t="s">
        <v>94</v>
      </c>
      <c r="Z4" s="27">
        <v>8</v>
      </c>
      <c r="AA4" s="27">
        <v>8</v>
      </c>
      <c r="AB4" s="27" t="s">
        <v>93</v>
      </c>
      <c r="AC4" s="27" t="s">
        <v>93</v>
      </c>
      <c r="AD4" s="27">
        <v>8</v>
      </c>
      <c r="AE4" s="27">
        <v>8</v>
      </c>
      <c r="AF4" s="27">
        <v>8</v>
      </c>
      <c r="AG4" s="27">
        <f t="shared" ref="AG4:AG14" si="0">COUNTIF(B4:AF4,8)</f>
        <v>17</v>
      </c>
      <c r="AH4" s="27">
        <f t="shared" ref="AH4:AH14" si="1">COUNTIF(B4:AF4,"б")</f>
        <v>3</v>
      </c>
      <c r="AI4" s="27">
        <f t="shared" ref="AI4:AI14" si="2">COUNTIF(B4:AF4,"н")</f>
        <v>2</v>
      </c>
    </row>
    <row r="5" spans="1:35">
      <c r="A5" s="1" t="s">
        <v>80</v>
      </c>
      <c r="B5" s="27" t="s">
        <v>93</v>
      </c>
      <c r="C5" s="27">
        <v>8</v>
      </c>
      <c r="D5" s="27">
        <v>8</v>
      </c>
      <c r="E5" s="27">
        <v>8</v>
      </c>
      <c r="F5" s="27">
        <v>8</v>
      </c>
      <c r="G5" s="27" t="s">
        <v>93</v>
      </c>
      <c r="H5" s="27" t="s">
        <v>93</v>
      </c>
      <c r="I5" s="27" t="s">
        <v>94</v>
      </c>
      <c r="J5" s="27" t="s">
        <v>94</v>
      </c>
      <c r="K5" s="27">
        <v>8</v>
      </c>
      <c r="L5" s="27">
        <v>8</v>
      </c>
      <c r="M5" s="27">
        <v>8</v>
      </c>
      <c r="N5" s="27" t="s">
        <v>93</v>
      </c>
      <c r="O5" s="27" t="s">
        <v>93</v>
      </c>
      <c r="P5" s="27">
        <v>8</v>
      </c>
      <c r="Q5" s="27">
        <v>8</v>
      </c>
      <c r="R5" s="27">
        <v>8</v>
      </c>
      <c r="S5" s="27">
        <v>8</v>
      </c>
      <c r="T5" s="27">
        <v>8</v>
      </c>
      <c r="U5" s="27" t="s">
        <v>93</v>
      </c>
      <c r="V5" s="27" t="s">
        <v>93</v>
      </c>
      <c r="W5" s="27">
        <v>8</v>
      </c>
      <c r="X5" s="27">
        <v>8</v>
      </c>
      <c r="Y5" s="27">
        <v>8</v>
      </c>
      <c r="Z5" s="27">
        <v>8</v>
      </c>
      <c r="AA5" s="27" t="s">
        <v>95</v>
      </c>
      <c r="AB5" s="27" t="s">
        <v>93</v>
      </c>
      <c r="AC5" s="27" t="s">
        <v>93</v>
      </c>
      <c r="AD5" s="27" t="s">
        <v>95</v>
      </c>
      <c r="AE5" s="27" t="s">
        <v>95</v>
      </c>
      <c r="AF5" s="27" t="s">
        <v>95</v>
      </c>
      <c r="AG5" s="27">
        <f t="shared" si="0"/>
        <v>16</v>
      </c>
      <c r="AH5" s="27">
        <f t="shared" si="1"/>
        <v>4</v>
      </c>
      <c r="AI5" s="27">
        <f t="shared" si="2"/>
        <v>2</v>
      </c>
    </row>
    <row r="6" spans="1:35">
      <c r="A6" s="1" t="s">
        <v>81</v>
      </c>
      <c r="B6" s="27" t="s">
        <v>93</v>
      </c>
      <c r="C6" s="27">
        <v>8</v>
      </c>
      <c r="D6" s="27" t="s">
        <v>94</v>
      </c>
      <c r="E6" s="27" t="s">
        <v>95</v>
      </c>
      <c r="F6" s="27" t="s">
        <v>95</v>
      </c>
      <c r="G6" s="27" t="s">
        <v>93</v>
      </c>
      <c r="H6" s="27" t="s">
        <v>93</v>
      </c>
      <c r="I6" s="27" t="s">
        <v>95</v>
      </c>
      <c r="J6" s="27" t="s">
        <v>94</v>
      </c>
      <c r="K6" s="27" t="s">
        <v>94</v>
      </c>
      <c r="L6" s="27">
        <v>8</v>
      </c>
      <c r="M6" s="27">
        <v>8</v>
      </c>
      <c r="N6" s="27" t="s">
        <v>93</v>
      </c>
      <c r="O6" s="27" t="s">
        <v>93</v>
      </c>
      <c r="P6" s="27">
        <v>8</v>
      </c>
      <c r="Q6" s="27" t="s">
        <v>94</v>
      </c>
      <c r="R6" s="27" t="s">
        <v>94</v>
      </c>
      <c r="S6" s="27">
        <v>8</v>
      </c>
      <c r="T6" s="27">
        <v>8</v>
      </c>
      <c r="U6" s="27" t="s">
        <v>93</v>
      </c>
      <c r="V6" s="27" t="s">
        <v>93</v>
      </c>
      <c r="W6" s="27" t="s">
        <v>95</v>
      </c>
      <c r="X6" s="27" t="s">
        <v>95</v>
      </c>
      <c r="Y6" s="27" t="s">
        <v>95</v>
      </c>
      <c r="Z6" s="27" t="s">
        <v>95</v>
      </c>
      <c r="AA6" s="27" t="s">
        <v>95</v>
      </c>
      <c r="AB6" s="27" t="s">
        <v>93</v>
      </c>
      <c r="AC6" s="27" t="s">
        <v>93</v>
      </c>
      <c r="AD6" s="27" t="s">
        <v>94</v>
      </c>
      <c r="AE6" s="27" t="s">
        <v>94</v>
      </c>
      <c r="AF6" s="27" t="s">
        <v>94</v>
      </c>
      <c r="AG6" s="27">
        <f t="shared" si="0"/>
        <v>6</v>
      </c>
      <c r="AH6" s="27">
        <f t="shared" si="1"/>
        <v>8</v>
      </c>
      <c r="AI6" s="27">
        <f t="shared" si="2"/>
        <v>8</v>
      </c>
    </row>
    <row r="7" spans="1:35">
      <c r="A7" s="1" t="s">
        <v>82</v>
      </c>
      <c r="B7" s="27" t="s">
        <v>93</v>
      </c>
      <c r="C7" s="27">
        <v>8</v>
      </c>
      <c r="D7" s="27" t="s">
        <v>95</v>
      </c>
      <c r="E7" s="27">
        <v>8</v>
      </c>
      <c r="F7" s="27">
        <v>8</v>
      </c>
      <c r="G7" s="27" t="s">
        <v>93</v>
      </c>
      <c r="H7" s="27" t="s">
        <v>93</v>
      </c>
      <c r="I7" s="27">
        <v>8</v>
      </c>
      <c r="J7" s="27">
        <v>8</v>
      </c>
      <c r="K7" s="27">
        <v>8</v>
      </c>
      <c r="L7" s="27">
        <v>8</v>
      </c>
      <c r="M7" s="27">
        <v>8</v>
      </c>
      <c r="N7" s="27" t="s">
        <v>93</v>
      </c>
      <c r="O7" s="27" t="s">
        <v>93</v>
      </c>
      <c r="P7" s="27">
        <v>8</v>
      </c>
      <c r="Q7" s="27" t="s">
        <v>95</v>
      </c>
      <c r="R7" s="27" t="s">
        <v>95</v>
      </c>
      <c r="S7" s="27" t="s">
        <v>95</v>
      </c>
      <c r="T7" s="27" t="s">
        <v>95</v>
      </c>
      <c r="U7" s="27" t="s">
        <v>93</v>
      </c>
      <c r="V7" s="27" t="s">
        <v>93</v>
      </c>
      <c r="W7" s="27">
        <v>8</v>
      </c>
      <c r="X7" s="27">
        <v>8</v>
      </c>
      <c r="Y7" s="27">
        <v>8</v>
      </c>
      <c r="Z7" s="27">
        <v>8</v>
      </c>
      <c r="AA7" s="27">
        <v>8</v>
      </c>
      <c r="AB7" s="27" t="s">
        <v>93</v>
      </c>
      <c r="AC7" s="27" t="s">
        <v>93</v>
      </c>
      <c r="AD7" s="27">
        <v>8</v>
      </c>
      <c r="AE7" s="27">
        <v>8</v>
      </c>
      <c r="AF7" s="27">
        <v>8</v>
      </c>
      <c r="AG7" s="27">
        <f t="shared" si="0"/>
        <v>17</v>
      </c>
      <c r="AH7" s="27">
        <f t="shared" si="1"/>
        <v>5</v>
      </c>
      <c r="AI7" s="27">
        <f t="shared" si="2"/>
        <v>0</v>
      </c>
    </row>
    <row r="8" spans="1:35">
      <c r="A8" s="1" t="s">
        <v>83</v>
      </c>
      <c r="B8" s="27" t="s">
        <v>93</v>
      </c>
      <c r="C8" s="27">
        <v>8</v>
      </c>
      <c r="D8" s="27">
        <v>8</v>
      </c>
      <c r="E8" s="27">
        <v>8</v>
      </c>
      <c r="F8" s="27">
        <v>8</v>
      </c>
      <c r="G8" s="27" t="s">
        <v>93</v>
      </c>
      <c r="H8" s="27" t="s">
        <v>93</v>
      </c>
      <c r="I8" s="27" t="s">
        <v>94</v>
      </c>
      <c r="J8" s="27" t="s">
        <v>95</v>
      </c>
      <c r="K8" s="27">
        <v>8</v>
      </c>
      <c r="L8" s="27">
        <v>8</v>
      </c>
      <c r="M8" s="27">
        <v>8</v>
      </c>
      <c r="N8" s="27" t="s">
        <v>93</v>
      </c>
      <c r="O8" s="27" t="s">
        <v>93</v>
      </c>
      <c r="P8" s="27">
        <v>8</v>
      </c>
      <c r="Q8" s="27" t="s">
        <v>94</v>
      </c>
      <c r="R8" s="27" t="s">
        <v>94</v>
      </c>
      <c r="S8" s="27">
        <v>8</v>
      </c>
      <c r="T8" s="27">
        <v>8</v>
      </c>
      <c r="U8" s="27" t="s">
        <v>93</v>
      </c>
      <c r="V8" s="27" t="s">
        <v>93</v>
      </c>
      <c r="W8" s="27">
        <v>8</v>
      </c>
      <c r="X8" s="27">
        <v>8</v>
      </c>
      <c r="Y8" s="27" t="s">
        <v>94</v>
      </c>
      <c r="Z8" s="27">
        <v>8</v>
      </c>
      <c r="AA8" s="27">
        <v>8</v>
      </c>
      <c r="AB8" s="27" t="s">
        <v>93</v>
      </c>
      <c r="AC8" s="27" t="s">
        <v>93</v>
      </c>
      <c r="AD8" s="27">
        <v>8</v>
      </c>
      <c r="AE8" s="27" t="s">
        <v>94</v>
      </c>
      <c r="AF8" s="27">
        <v>8</v>
      </c>
      <c r="AG8" s="27">
        <f t="shared" si="0"/>
        <v>16</v>
      </c>
      <c r="AH8" s="27">
        <f t="shared" si="1"/>
        <v>1</v>
      </c>
      <c r="AI8" s="27">
        <f t="shared" si="2"/>
        <v>5</v>
      </c>
    </row>
    <row r="9" spans="1:35">
      <c r="A9" s="1" t="s">
        <v>84</v>
      </c>
      <c r="B9" s="27" t="s">
        <v>93</v>
      </c>
      <c r="C9" s="27">
        <v>8</v>
      </c>
      <c r="D9" s="27">
        <v>8</v>
      </c>
      <c r="E9" s="27" t="s">
        <v>95</v>
      </c>
      <c r="F9" s="27" t="s">
        <v>95</v>
      </c>
      <c r="G9" s="27" t="s">
        <v>93</v>
      </c>
      <c r="H9" s="27" t="s">
        <v>93</v>
      </c>
      <c r="I9" s="27">
        <v>8</v>
      </c>
      <c r="J9" s="27" t="s">
        <v>94</v>
      </c>
      <c r="K9" s="27" t="s">
        <v>94</v>
      </c>
      <c r="L9" s="27">
        <v>8</v>
      </c>
      <c r="M9" s="27">
        <v>8</v>
      </c>
      <c r="N9" s="27" t="s">
        <v>93</v>
      </c>
      <c r="O9" s="27" t="s">
        <v>93</v>
      </c>
      <c r="P9" s="27">
        <v>8</v>
      </c>
      <c r="Q9" s="27" t="s">
        <v>95</v>
      </c>
      <c r="R9" s="27" t="s">
        <v>95</v>
      </c>
      <c r="S9" s="27" t="s">
        <v>95</v>
      </c>
      <c r="T9" s="27" t="s">
        <v>95</v>
      </c>
      <c r="U9" s="27" t="s">
        <v>93</v>
      </c>
      <c r="V9" s="27" t="s">
        <v>93</v>
      </c>
      <c r="W9" s="27" t="s">
        <v>95</v>
      </c>
      <c r="X9" s="27" t="s">
        <v>95</v>
      </c>
      <c r="Y9" s="27">
        <v>8</v>
      </c>
      <c r="Z9" s="27">
        <v>8</v>
      </c>
      <c r="AA9" s="27">
        <v>8</v>
      </c>
      <c r="AB9" s="27" t="s">
        <v>93</v>
      </c>
      <c r="AC9" s="27" t="s">
        <v>93</v>
      </c>
      <c r="AD9" s="27">
        <v>8</v>
      </c>
      <c r="AE9" s="27" t="s">
        <v>94</v>
      </c>
      <c r="AF9" s="27">
        <v>8</v>
      </c>
      <c r="AG9" s="27">
        <f t="shared" si="0"/>
        <v>11</v>
      </c>
      <c r="AH9" s="27">
        <f t="shared" si="1"/>
        <v>8</v>
      </c>
      <c r="AI9" s="27">
        <f t="shared" si="2"/>
        <v>3</v>
      </c>
    </row>
    <row r="10" spans="1:35">
      <c r="A10" s="1" t="s">
        <v>85</v>
      </c>
      <c r="B10" s="27" t="s">
        <v>93</v>
      </c>
      <c r="C10" s="27">
        <v>8</v>
      </c>
      <c r="D10" s="27">
        <v>8</v>
      </c>
      <c r="E10" s="27" t="s">
        <v>95</v>
      </c>
      <c r="F10" s="27" t="s">
        <v>95</v>
      </c>
      <c r="G10" s="27" t="s">
        <v>93</v>
      </c>
      <c r="H10" s="27" t="s">
        <v>93</v>
      </c>
      <c r="I10" s="27" t="s">
        <v>95</v>
      </c>
      <c r="J10" s="27" t="s">
        <v>94</v>
      </c>
      <c r="K10" s="27" t="s">
        <v>94</v>
      </c>
      <c r="L10" s="27" t="s">
        <v>94</v>
      </c>
      <c r="M10" s="27">
        <v>8</v>
      </c>
      <c r="N10" s="27" t="s">
        <v>93</v>
      </c>
      <c r="O10" s="27" t="s">
        <v>93</v>
      </c>
      <c r="P10" s="27">
        <v>8</v>
      </c>
      <c r="Q10" s="27">
        <v>8</v>
      </c>
      <c r="R10" s="27">
        <v>8</v>
      </c>
      <c r="S10" s="27" t="s">
        <v>94</v>
      </c>
      <c r="T10" s="27" t="s">
        <v>94</v>
      </c>
      <c r="U10" s="27" t="s">
        <v>93</v>
      </c>
      <c r="V10" s="27" t="s">
        <v>93</v>
      </c>
      <c r="W10" s="27" t="s">
        <v>94</v>
      </c>
      <c r="X10" s="27">
        <v>8</v>
      </c>
      <c r="Y10" s="27">
        <v>8</v>
      </c>
      <c r="Z10" s="27">
        <v>8</v>
      </c>
      <c r="AA10" s="27" t="s">
        <v>94</v>
      </c>
      <c r="AB10" s="27" t="s">
        <v>93</v>
      </c>
      <c r="AC10" s="27" t="s">
        <v>93</v>
      </c>
      <c r="AD10" s="27">
        <v>8</v>
      </c>
      <c r="AE10" s="27">
        <v>8</v>
      </c>
      <c r="AF10" s="27">
        <v>8</v>
      </c>
      <c r="AG10" s="27">
        <f t="shared" si="0"/>
        <v>12</v>
      </c>
      <c r="AH10" s="27">
        <f t="shared" si="1"/>
        <v>3</v>
      </c>
      <c r="AI10" s="27">
        <f t="shared" si="2"/>
        <v>7</v>
      </c>
    </row>
    <row r="11" spans="1:35">
      <c r="A11" s="1" t="s">
        <v>86</v>
      </c>
      <c r="B11" s="27" t="s">
        <v>93</v>
      </c>
      <c r="C11" s="27">
        <v>8</v>
      </c>
      <c r="D11" s="27">
        <v>8</v>
      </c>
      <c r="E11" s="27">
        <v>8</v>
      </c>
      <c r="F11" s="27">
        <v>8</v>
      </c>
      <c r="G11" s="27" t="s">
        <v>93</v>
      </c>
      <c r="H11" s="27" t="s">
        <v>93</v>
      </c>
      <c r="I11" s="27">
        <v>8</v>
      </c>
      <c r="J11" s="27">
        <v>8</v>
      </c>
      <c r="K11" s="27">
        <v>8</v>
      </c>
      <c r="L11" s="27">
        <v>8</v>
      </c>
      <c r="M11" s="27">
        <v>8</v>
      </c>
      <c r="N11" s="27" t="s">
        <v>93</v>
      </c>
      <c r="O11" s="27" t="s">
        <v>93</v>
      </c>
      <c r="P11" s="27">
        <v>8</v>
      </c>
      <c r="Q11" s="27">
        <v>8</v>
      </c>
      <c r="R11" s="27">
        <v>8</v>
      </c>
      <c r="S11" s="27">
        <v>8</v>
      </c>
      <c r="T11" s="27">
        <v>8</v>
      </c>
      <c r="U11" s="27" t="s">
        <v>93</v>
      </c>
      <c r="V11" s="27" t="s">
        <v>93</v>
      </c>
      <c r="W11" s="27">
        <v>8</v>
      </c>
      <c r="X11" s="27">
        <v>8</v>
      </c>
      <c r="Y11" s="27">
        <v>8</v>
      </c>
      <c r="Z11" s="27">
        <v>8</v>
      </c>
      <c r="AA11" s="27">
        <v>8</v>
      </c>
      <c r="AB11" s="27" t="s">
        <v>93</v>
      </c>
      <c r="AC11" s="27" t="s">
        <v>93</v>
      </c>
      <c r="AD11" s="27">
        <v>8</v>
      </c>
      <c r="AE11" s="27">
        <v>8</v>
      </c>
      <c r="AF11" s="27">
        <v>8</v>
      </c>
      <c r="AG11" s="27">
        <f t="shared" si="0"/>
        <v>22</v>
      </c>
      <c r="AH11" s="27">
        <f t="shared" si="1"/>
        <v>0</v>
      </c>
      <c r="AI11" s="27">
        <f t="shared" si="2"/>
        <v>0</v>
      </c>
    </row>
    <row r="12" spans="1:35">
      <c r="A12" s="1" t="s">
        <v>87</v>
      </c>
      <c r="B12" s="27" t="s">
        <v>93</v>
      </c>
      <c r="C12" s="27">
        <v>8</v>
      </c>
      <c r="D12" s="27">
        <v>8</v>
      </c>
      <c r="E12" s="27">
        <v>8</v>
      </c>
      <c r="F12" s="27">
        <v>8</v>
      </c>
      <c r="G12" s="27" t="s">
        <v>93</v>
      </c>
      <c r="H12" s="27" t="s">
        <v>93</v>
      </c>
      <c r="I12" s="27" t="s">
        <v>94</v>
      </c>
      <c r="J12" s="27" t="s">
        <v>94</v>
      </c>
      <c r="K12" s="27" t="s">
        <v>94</v>
      </c>
      <c r="L12" s="27" t="s">
        <v>94</v>
      </c>
      <c r="M12" s="27">
        <v>8</v>
      </c>
      <c r="N12" s="27" t="s">
        <v>93</v>
      </c>
      <c r="O12" s="27" t="s">
        <v>93</v>
      </c>
      <c r="P12" s="27">
        <v>8</v>
      </c>
      <c r="Q12" s="27">
        <v>8</v>
      </c>
      <c r="R12" s="27">
        <v>8</v>
      </c>
      <c r="S12" s="27">
        <v>8</v>
      </c>
      <c r="T12" s="27">
        <v>8</v>
      </c>
      <c r="U12" s="27" t="s">
        <v>93</v>
      </c>
      <c r="V12" s="27" t="s">
        <v>93</v>
      </c>
      <c r="W12" s="27">
        <v>8</v>
      </c>
      <c r="X12" s="27">
        <v>8</v>
      </c>
      <c r="Y12" s="27">
        <v>8</v>
      </c>
      <c r="Z12" s="27">
        <v>8</v>
      </c>
      <c r="AA12" s="27">
        <v>8</v>
      </c>
      <c r="AB12" s="27" t="s">
        <v>93</v>
      </c>
      <c r="AC12" s="27" t="s">
        <v>93</v>
      </c>
      <c r="AD12" s="27">
        <v>8</v>
      </c>
      <c r="AE12" s="27">
        <v>8</v>
      </c>
      <c r="AF12" s="27">
        <v>8</v>
      </c>
      <c r="AG12" s="27">
        <f t="shared" si="0"/>
        <v>18</v>
      </c>
      <c r="AH12" s="27">
        <f t="shared" si="1"/>
        <v>0</v>
      </c>
      <c r="AI12" s="27">
        <f t="shared" si="2"/>
        <v>4</v>
      </c>
    </row>
    <row r="13" spans="1:35">
      <c r="A13" s="1" t="s">
        <v>88</v>
      </c>
      <c r="B13" s="27" t="s">
        <v>93</v>
      </c>
      <c r="C13" s="27">
        <v>8</v>
      </c>
      <c r="D13" s="27" t="s">
        <v>94</v>
      </c>
      <c r="E13" s="27" t="s">
        <v>95</v>
      </c>
      <c r="F13" s="27" t="s">
        <v>95</v>
      </c>
      <c r="G13" s="27" t="s">
        <v>93</v>
      </c>
      <c r="H13" s="27" t="s">
        <v>93</v>
      </c>
      <c r="I13" s="27" t="s">
        <v>95</v>
      </c>
      <c r="J13" s="27" t="s">
        <v>94</v>
      </c>
      <c r="K13" s="27" t="s">
        <v>94</v>
      </c>
      <c r="L13" s="27">
        <v>8</v>
      </c>
      <c r="M13" s="27">
        <v>8</v>
      </c>
      <c r="N13" s="27" t="s">
        <v>93</v>
      </c>
      <c r="O13" s="27" t="s">
        <v>93</v>
      </c>
      <c r="P13" s="27">
        <v>8</v>
      </c>
      <c r="Q13" s="27">
        <v>8</v>
      </c>
      <c r="R13" s="27">
        <v>8</v>
      </c>
      <c r="S13" s="27" t="s">
        <v>95</v>
      </c>
      <c r="T13" s="27" t="s">
        <v>95</v>
      </c>
      <c r="U13" s="27" t="s">
        <v>93</v>
      </c>
      <c r="V13" s="27" t="s">
        <v>93</v>
      </c>
      <c r="W13" s="27" t="s">
        <v>95</v>
      </c>
      <c r="X13" s="27" t="s">
        <v>95</v>
      </c>
      <c r="Y13" s="27">
        <v>8</v>
      </c>
      <c r="Z13" s="27">
        <v>8</v>
      </c>
      <c r="AA13" s="27">
        <v>8</v>
      </c>
      <c r="AB13" s="27" t="s">
        <v>93</v>
      </c>
      <c r="AC13" s="27" t="s">
        <v>93</v>
      </c>
      <c r="AD13" s="27" t="s">
        <v>94</v>
      </c>
      <c r="AE13" s="27">
        <v>8</v>
      </c>
      <c r="AF13" s="27">
        <v>8</v>
      </c>
      <c r="AG13" s="27">
        <f t="shared" si="0"/>
        <v>11</v>
      </c>
      <c r="AH13" s="27">
        <f t="shared" si="1"/>
        <v>7</v>
      </c>
      <c r="AI13" s="27">
        <f t="shared" si="2"/>
        <v>4</v>
      </c>
    </row>
    <row r="14" spans="1:35">
      <c r="A14" s="1" t="s">
        <v>89</v>
      </c>
      <c r="B14" s="27" t="s">
        <v>93</v>
      </c>
      <c r="C14" s="27">
        <v>8</v>
      </c>
      <c r="D14" s="27" t="s">
        <v>95</v>
      </c>
      <c r="E14" s="27" t="s">
        <v>95</v>
      </c>
      <c r="F14" s="27" t="s">
        <v>95</v>
      </c>
      <c r="G14" s="27" t="s">
        <v>93</v>
      </c>
      <c r="H14" s="27" t="s">
        <v>93</v>
      </c>
      <c r="I14" s="27">
        <v>8</v>
      </c>
      <c r="J14" s="27">
        <v>8</v>
      </c>
      <c r="K14" s="27">
        <v>8</v>
      </c>
      <c r="L14" s="27">
        <v>8</v>
      </c>
      <c r="M14" s="27">
        <v>8</v>
      </c>
      <c r="N14" s="27" t="s">
        <v>93</v>
      </c>
      <c r="O14" s="27" t="s">
        <v>93</v>
      </c>
      <c r="P14" s="27">
        <v>8</v>
      </c>
      <c r="Q14" s="27">
        <v>8</v>
      </c>
      <c r="R14" s="27">
        <v>8</v>
      </c>
      <c r="S14" s="27">
        <v>8</v>
      </c>
      <c r="T14" s="27">
        <v>8</v>
      </c>
      <c r="U14" s="27" t="s">
        <v>93</v>
      </c>
      <c r="V14" s="27" t="s">
        <v>93</v>
      </c>
      <c r="W14" s="27">
        <v>8</v>
      </c>
      <c r="X14" s="27">
        <v>8</v>
      </c>
      <c r="Y14" s="27">
        <v>8</v>
      </c>
      <c r="Z14" s="27">
        <v>8</v>
      </c>
      <c r="AA14" s="27">
        <v>8</v>
      </c>
      <c r="AB14" s="27" t="s">
        <v>93</v>
      </c>
      <c r="AC14" s="27" t="s">
        <v>93</v>
      </c>
      <c r="AD14" s="27" t="s">
        <v>94</v>
      </c>
      <c r="AE14" s="27">
        <v>8</v>
      </c>
      <c r="AF14" s="27" t="s">
        <v>94</v>
      </c>
      <c r="AG14" s="27">
        <f t="shared" si="0"/>
        <v>17</v>
      </c>
      <c r="AH14" s="27">
        <f t="shared" si="1"/>
        <v>3</v>
      </c>
      <c r="AI14" s="27">
        <f t="shared" si="2"/>
        <v>2</v>
      </c>
    </row>
  </sheetData>
  <mergeCells count="1">
    <mergeCell ref="A1:AI1"/>
  </mergeCells>
  <conditionalFormatting sqref="T18">
    <cfRule type="cellIs" dxfId="9" priority="9" operator="equal">
      <formula>8</formula>
    </cfRule>
    <cfRule type="cellIs" dxfId="8" priority="8" operator="equal">
      <formula>"б"</formula>
    </cfRule>
    <cfRule type="cellIs" dxfId="7" priority="7" operator="equal">
      <formula>"н"</formula>
    </cfRule>
  </conditionalFormatting>
  <conditionalFormatting sqref="B3:AF14">
    <cfRule type="cellIs" dxfId="5" priority="3" operator="equal">
      <formula>8</formula>
    </cfRule>
    <cfRule type="cellIs" dxfId="6" priority="2" operator="equal">
      <formula>"б"</formula>
    </cfRule>
    <cfRule type="cellIs" dxfId="4" priority="1" operator="equal">
      <formula>"н"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5" sqref="A5"/>
    </sheetView>
  </sheetViews>
  <sheetFormatPr defaultRowHeight="15.7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Зарплата за октябрь</vt:lpstr>
      <vt:lpstr>Зарплата за ноябрь</vt:lpstr>
      <vt:lpstr>Зарплата за декабрь</vt:lpstr>
      <vt:lpstr>Ведомость начисления зп за 4 кв</vt:lpstr>
      <vt:lpstr>Промежуточные итоги</vt:lpstr>
      <vt:lpstr>сам.раб № 3</vt:lpstr>
      <vt:lpstr>суммирование расходов на канц.т</vt:lpstr>
      <vt:lpstr>Табель посещаемости</vt:lpstr>
      <vt:lpstr>Оплата за обучение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2020-07-21T06:07:48Z</dcterms:created>
  <dcterms:modified xsi:type="dcterms:W3CDTF">2020-07-22T06:56:57Z</dcterms:modified>
</cp:coreProperties>
</file>